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ncelária 1\Desktop\Dokumenty\RIADENIE PROJEKTOV\MRK chodníky\Šarišské Jastrabie\Verejné obstarávanie\Stavebné práce\Výzva na predkladanie ponúk\"/>
    </mc:Choice>
  </mc:AlternateContent>
  <xr:revisionPtr revIDLastSave="0" documentId="13_ncr:1_{971938C4-AF4F-4E66-AD20-6621E459380F}" xr6:coauthVersionLast="46" xr6:coauthVersionMax="46" xr10:uidLastSave="{00000000-0000-0000-0000-000000000000}"/>
  <bookViews>
    <workbookView xWindow="-120" yWindow="-120" windowWidth="29040" windowHeight="15840" xr2:uid="{1DF2C1C0-134B-49EA-8899-4800D75D9B4D}"/>
  </bookViews>
  <sheets>
    <sheet name="Rekapitulácia stavby" sheetId="1" r:id="rId1"/>
    <sheet name="01 - Trasa A, Trasa B" sheetId="2" r:id="rId2"/>
    <sheet name="02 - Chodník" sheetId="3" r:id="rId3"/>
    <sheet name="2 - SO 02 - Osvetlenie ch...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K205" i="4" l="1"/>
  <c r="BI205" i="4"/>
  <c r="BH205" i="4"/>
  <c r="BG205" i="4"/>
  <c r="BE205" i="4"/>
  <c r="T205" i="4"/>
  <c r="R205" i="4"/>
  <c r="P205" i="4"/>
  <c r="J205" i="4"/>
  <c r="BF205" i="4" s="1"/>
  <c r="BK204" i="4"/>
  <c r="BI204" i="4"/>
  <c r="BH204" i="4"/>
  <c r="BG204" i="4"/>
  <c r="BE204" i="4"/>
  <c r="T204" i="4"/>
  <c r="R204" i="4"/>
  <c r="P204" i="4"/>
  <c r="J204" i="4"/>
  <c r="BF204" i="4" s="1"/>
  <c r="BK203" i="4"/>
  <c r="BI203" i="4"/>
  <c r="BH203" i="4"/>
  <c r="BG203" i="4"/>
  <c r="BE203" i="4"/>
  <c r="T203" i="4"/>
  <c r="R203" i="4"/>
  <c r="P203" i="4"/>
  <c r="J203" i="4"/>
  <c r="BF203" i="4" s="1"/>
  <c r="BK202" i="4"/>
  <c r="BI202" i="4"/>
  <c r="BH202" i="4"/>
  <c r="BG202" i="4"/>
  <c r="BE202" i="4"/>
  <c r="T202" i="4"/>
  <c r="R202" i="4"/>
  <c r="P202" i="4"/>
  <c r="J202" i="4"/>
  <c r="BF202" i="4" s="1"/>
  <c r="BK201" i="4"/>
  <c r="BI201" i="4"/>
  <c r="BH201" i="4"/>
  <c r="BG201" i="4"/>
  <c r="BE201" i="4"/>
  <c r="T201" i="4"/>
  <c r="R201" i="4"/>
  <c r="P201" i="4"/>
  <c r="J201" i="4"/>
  <c r="BF201" i="4" s="1"/>
  <c r="BK200" i="4"/>
  <c r="BI200" i="4"/>
  <c r="BH200" i="4"/>
  <c r="BG200" i="4"/>
  <c r="BE200" i="4"/>
  <c r="T200" i="4"/>
  <c r="R200" i="4"/>
  <c r="P200" i="4"/>
  <c r="J200" i="4"/>
  <c r="BF200" i="4" s="1"/>
  <c r="BK199" i="4"/>
  <c r="BI199" i="4"/>
  <c r="BH199" i="4"/>
  <c r="BG199" i="4"/>
  <c r="BE199" i="4"/>
  <c r="T199" i="4"/>
  <c r="R199" i="4"/>
  <c r="P199" i="4"/>
  <c r="J199" i="4"/>
  <c r="BF199" i="4" s="1"/>
  <c r="BK198" i="4"/>
  <c r="BI198" i="4"/>
  <c r="BH198" i="4"/>
  <c r="BG198" i="4"/>
  <c r="BE198" i="4"/>
  <c r="T198" i="4"/>
  <c r="R198" i="4"/>
  <c r="P198" i="4"/>
  <c r="J198" i="4"/>
  <c r="BF198" i="4" s="1"/>
  <c r="BK197" i="4"/>
  <c r="BI197" i="4"/>
  <c r="BH197" i="4"/>
  <c r="BG197" i="4"/>
  <c r="BE197" i="4"/>
  <c r="T197" i="4"/>
  <c r="R197" i="4"/>
  <c r="P197" i="4"/>
  <c r="J197" i="4"/>
  <c r="BF197" i="4" s="1"/>
  <c r="BK196" i="4"/>
  <c r="BI196" i="4"/>
  <c r="BH196" i="4"/>
  <c r="BG196" i="4"/>
  <c r="BE196" i="4"/>
  <c r="T196" i="4"/>
  <c r="R196" i="4"/>
  <c r="P196" i="4"/>
  <c r="J196" i="4"/>
  <c r="BF196" i="4" s="1"/>
  <c r="BK195" i="4"/>
  <c r="BI195" i="4"/>
  <c r="BH195" i="4"/>
  <c r="BG195" i="4"/>
  <c r="BE195" i="4"/>
  <c r="T195" i="4"/>
  <c r="R195" i="4"/>
  <c r="P195" i="4"/>
  <c r="J195" i="4"/>
  <c r="BF195" i="4" s="1"/>
  <c r="BK194" i="4"/>
  <c r="BI194" i="4"/>
  <c r="BH194" i="4"/>
  <c r="BG194" i="4"/>
  <c r="BE194" i="4"/>
  <c r="T194" i="4"/>
  <c r="R194" i="4"/>
  <c r="P194" i="4"/>
  <c r="J194" i="4"/>
  <c r="BF194" i="4" s="1"/>
  <c r="BK193" i="4"/>
  <c r="BI193" i="4"/>
  <c r="BH193" i="4"/>
  <c r="BG193" i="4"/>
  <c r="BE193" i="4"/>
  <c r="T193" i="4"/>
  <c r="R193" i="4"/>
  <c r="P193" i="4"/>
  <c r="J193" i="4"/>
  <c r="BF193" i="4" s="1"/>
  <c r="BK192" i="4"/>
  <c r="BI192" i="4"/>
  <c r="BH192" i="4"/>
  <c r="BG192" i="4"/>
  <c r="BE192" i="4"/>
  <c r="T192" i="4"/>
  <c r="R192" i="4"/>
  <c r="P192" i="4"/>
  <c r="J192" i="4"/>
  <c r="BF192" i="4" s="1"/>
  <c r="BK191" i="4"/>
  <c r="BI191" i="4"/>
  <c r="BH191" i="4"/>
  <c r="BG191" i="4"/>
  <c r="BE191" i="4"/>
  <c r="T191" i="4"/>
  <c r="R191" i="4"/>
  <c r="R190" i="4" s="1"/>
  <c r="P191" i="4"/>
  <c r="J191" i="4"/>
  <c r="BF191" i="4" s="1"/>
  <c r="BK190" i="4"/>
  <c r="T190" i="4"/>
  <c r="P190" i="4"/>
  <c r="J190" i="4"/>
  <c r="BK189" i="4"/>
  <c r="BI189" i="4"/>
  <c r="BH189" i="4"/>
  <c r="BG189" i="4"/>
  <c r="BF189" i="4"/>
  <c r="BE189" i="4"/>
  <c r="T189" i="4"/>
  <c r="R189" i="4"/>
  <c r="P189" i="4"/>
  <c r="J189" i="4"/>
  <c r="BK188" i="4"/>
  <c r="BI188" i="4"/>
  <c r="BH188" i="4"/>
  <c r="BG188" i="4"/>
  <c r="BF188" i="4"/>
  <c r="BE188" i="4"/>
  <c r="T188" i="4"/>
  <c r="R188" i="4"/>
  <c r="P188" i="4"/>
  <c r="J188" i="4"/>
  <c r="BK187" i="4"/>
  <c r="BI187" i="4"/>
  <c r="BH187" i="4"/>
  <c r="BG187" i="4"/>
  <c r="BF187" i="4"/>
  <c r="BE187" i="4"/>
  <c r="T187" i="4"/>
  <c r="R187" i="4"/>
  <c r="P187" i="4"/>
  <c r="J187" i="4"/>
  <c r="BK186" i="4"/>
  <c r="BI186" i="4"/>
  <c r="BH186" i="4"/>
  <c r="BG186" i="4"/>
  <c r="BF186" i="4"/>
  <c r="BE186" i="4"/>
  <c r="T186" i="4"/>
  <c r="R186" i="4"/>
  <c r="P186" i="4"/>
  <c r="J186" i="4"/>
  <c r="BK185" i="4"/>
  <c r="BI185" i="4"/>
  <c r="BH185" i="4"/>
  <c r="BG185" i="4"/>
  <c r="BF185" i="4"/>
  <c r="BE185" i="4"/>
  <c r="T185" i="4"/>
  <c r="R185" i="4"/>
  <c r="P185" i="4"/>
  <c r="J185" i="4"/>
  <c r="BK184" i="4"/>
  <c r="BI184" i="4"/>
  <c r="BH184" i="4"/>
  <c r="BG184" i="4"/>
  <c r="BF184" i="4"/>
  <c r="BE184" i="4"/>
  <c r="T184" i="4"/>
  <c r="R184" i="4"/>
  <c r="P184" i="4"/>
  <c r="J184" i="4"/>
  <c r="BK183" i="4"/>
  <c r="BI183" i="4"/>
  <c r="BH183" i="4"/>
  <c r="BG183" i="4"/>
  <c r="BF183" i="4"/>
  <c r="BE183" i="4"/>
  <c r="T183" i="4"/>
  <c r="R183" i="4"/>
  <c r="P183" i="4"/>
  <c r="J183" i="4"/>
  <c r="BK182" i="4"/>
  <c r="BI182" i="4"/>
  <c r="BH182" i="4"/>
  <c r="BG182" i="4"/>
  <c r="BF182" i="4"/>
  <c r="BE182" i="4"/>
  <c r="T182" i="4"/>
  <c r="R182" i="4"/>
  <c r="P182" i="4"/>
  <c r="J182" i="4"/>
  <c r="BK181" i="4"/>
  <c r="BI181" i="4"/>
  <c r="BH181" i="4"/>
  <c r="BG181" i="4"/>
  <c r="BF181" i="4"/>
  <c r="BE181" i="4"/>
  <c r="T181" i="4"/>
  <c r="R181" i="4"/>
  <c r="P181" i="4"/>
  <c r="J181" i="4"/>
  <c r="BK180" i="4"/>
  <c r="BI180" i="4"/>
  <c r="BH180" i="4"/>
  <c r="BG180" i="4"/>
  <c r="BF180" i="4"/>
  <c r="BE180" i="4"/>
  <c r="T180" i="4"/>
  <c r="R180" i="4"/>
  <c r="P180" i="4"/>
  <c r="J180" i="4"/>
  <c r="BK179" i="4"/>
  <c r="BI179" i="4"/>
  <c r="BH179" i="4"/>
  <c r="BG179" i="4"/>
  <c r="BF179" i="4"/>
  <c r="BE179" i="4"/>
  <c r="T179" i="4"/>
  <c r="R179" i="4"/>
  <c r="P179" i="4"/>
  <c r="J179" i="4"/>
  <c r="BK178" i="4"/>
  <c r="BI178" i="4"/>
  <c r="BH178" i="4"/>
  <c r="BG178" i="4"/>
  <c r="BF178" i="4"/>
  <c r="BE178" i="4"/>
  <c r="T178" i="4"/>
  <c r="R178" i="4"/>
  <c r="P178" i="4"/>
  <c r="J178" i="4"/>
  <c r="BK177" i="4"/>
  <c r="BI177" i="4"/>
  <c r="BH177" i="4"/>
  <c r="BG177" i="4"/>
  <c r="BF177" i="4"/>
  <c r="BE177" i="4"/>
  <c r="T177" i="4"/>
  <c r="R177" i="4"/>
  <c r="P177" i="4"/>
  <c r="J177" i="4"/>
  <c r="BK176" i="4"/>
  <c r="BI176" i="4"/>
  <c r="BH176" i="4"/>
  <c r="BG176" i="4"/>
  <c r="BF176" i="4"/>
  <c r="BE176" i="4"/>
  <c r="T176" i="4"/>
  <c r="R176" i="4"/>
  <c r="P176" i="4"/>
  <c r="J176" i="4"/>
  <c r="BK175" i="4"/>
  <c r="BI175" i="4"/>
  <c r="BH175" i="4"/>
  <c r="BG175" i="4"/>
  <c r="BF175" i="4"/>
  <c r="BE175" i="4"/>
  <c r="T175" i="4"/>
  <c r="R175" i="4"/>
  <c r="P175" i="4"/>
  <c r="J175" i="4"/>
  <c r="BK174" i="4"/>
  <c r="BI174" i="4"/>
  <c r="BH174" i="4"/>
  <c r="BG174" i="4"/>
  <c r="BF174" i="4"/>
  <c r="BE174" i="4"/>
  <c r="T174" i="4"/>
  <c r="R174" i="4"/>
  <c r="P174" i="4"/>
  <c r="J174" i="4"/>
  <c r="BK173" i="4"/>
  <c r="BI173" i="4"/>
  <c r="BH173" i="4"/>
  <c r="BG173" i="4"/>
  <c r="BF173" i="4"/>
  <c r="BE173" i="4"/>
  <c r="T173" i="4"/>
  <c r="R173" i="4"/>
  <c r="P173" i="4"/>
  <c r="J173" i="4"/>
  <c r="BK172" i="4"/>
  <c r="BI172" i="4"/>
  <c r="BH172" i="4"/>
  <c r="BG172" i="4"/>
  <c r="BF172" i="4"/>
  <c r="BE172" i="4"/>
  <c r="T172" i="4"/>
  <c r="R172" i="4"/>
  <c r="P172" i="4"/>
  <c r="J172" i="4"/>
  <c r="BK171" i="4"/>
  <c r="BI171" i="4"/>
  <c r="BH171" i="4"/>
  <c r="BG171" i="4"/>
  <c r="BF171" i="4"/>
  <c r="BE171" i="4"/>
  <c r="T171" i="4"/>
  <c r="R171" i="4"/>
  <c r="P171" i="4"/>
  <c r="J171" i="4"/>
  <c r="BK170" i="4"/>
  <c r="BI170" i="4"/>
  <c r="BH170" i="4"/>
  <c r="BG170" i="4"/>
  <c r="BF170" i="4"/>
  <c r="BE170" i="4"/>
  <c r="T170" i="4"/>
  <c r="R170" i="4"/>
  <c r="P170" i="4"/>
  <c r="J170" i="4"/>
  <c r="BK169" i="4"/>
  <c r="BI169" i="4"/>
  <c r="BH169" i="4"/>
  <c r="BG169" i="4"/>
  <c r="BF169" i="4"/>
  <c r="BE169" i="4"/>
  <c r="T169" i="4"/>
  <c r="R169" i="4"/>
  <c r="P169" i="4"/>
  <c r="J169" i="4"/>
  <c r="BK168" i="4"/>
  <c r="BI168" i="4"/>
  <c r="BH168" i="4"/>
  <c r="BG168" i="4"/>
  <c r="BF168" i="4"/>
  <c r="BE168" i="4"/>
  <c r="T168" i="4"/>
  <c r="R168" i="4"/>
  <c r="P168" i="4"/>
  <c r="J168" i="4"/>
  <c r="BK167" i="4"/>
  <c r="BI167" i="4"/>
  <c r="BH167" i="4"/>
  <c r="BG167" i="4"/>
  <c r="BF167" i="4"/>
  <c r="BE167" i="4"/>
  <c r="T167" i="4"/>
  <c r="R167" i="4"/>
  <c r="P167" i="4"/>
  <c r="J167" i="4"/>
  <c r="BK166" i="4"/>
  <c r="BI166" i="4"/>
  <c r="BH166" i="4"/>
  <c r="BG166" i="4"/>
  <c r="BF166" i="4"/>
  <c r="BE166" i="4"/>
  <c r="T166" i="4"/>
  <c r="R166" i="4"/>
  <c r="P166" i="4"/>
  <c r="J166" i="4"/>
  <c r="BK165" i="4"/>
  <c r="BI165" i="4"/>
  <c r="BH165" i="4"/>
  <c r="BG165" i="4"/>
  <c r="BF165" i="4"/>
  <c r="BE165" i="4"/>
  <c r="T165" i="4"/>
  <c r="R165" i="4"/>
  <c r="P165" i="4"/>
  <c r="J165" i="4"/>
  <c r="BK164" i="4"/>
  <c r="BI164" i="4"/>
  <c r="BH164" i="4"/>
  <c r="BG164" i="4"/>
  <c r="BF164" i="4"/>
  <c r="BE164" i="4"/>
  <c r="T164" i="4"/>
  <c r="R164" i="4"/>
  <c r="P164" i="4"/>
  <c r="J164" i="4"/>
  <c r="BK163" i="4"/>
  <c r="BI163" i="4"/>
  <c r="BH163" i="4"/>
  <c r="BG163" i="4"/>
  <c r="BF163" i="4"/>
  <c r="BE163" i="4"/>
  <c r="T163" i="4"/>
  <c r="R163" i="4"/>
  <c r="P163" i="4"/>
  <c r="J163" i="4"/>
  <c r="BK162" i="4"/>
  <c r="BI162" i="4"/>
  <c r="BH162" i="4"/>
  <c r="BG162" i="4"/>
  <c r="BF162" i="4"/>
  <c r="BE162" i="4"/>
  <c r="T162" i="4"/>
  <c r="R162" i="4"/>
  <c r="P162" i="4"/>
  <c r="J162" i="4"/>
  <c r="BK161" i="4"/>
  <c r="BI161" i="4"/>
  <c r="BH161" i="4"/>
  <c r="BG161" i="4"/>
  <c r="BF161" i="4"/>
  <c r="BE161" i="4"/>
  <c r="T161" i="4"/>
  <c r="R161" i="4"/>
  <c r="P161" i="4"/>
  <c r="J161" i="4"/>
  <c r="BK160" i="4"/>
  <c r="BI160" i="4"/>
  <c r="BH160" i="4"/>
  <c r="BG160" i="4"/>
  <c r="BF160" i="4"/>
  <c r="BE160" i="4"/>
  <c r="T160" i="4"/>
  <c r="R160" i="4"/>
  <c r="P160" i="4"/>
  <c r="J160" i="4"/>
  <c r="BK159" i="4"/>
  <c r="BI159" i="4"/>
  <c r="BH159" i="4"/>
  <c r="BG159" i="4"/>
  <c r="BF159" i="4"/>
  <c r="BE159" i="4"/>
  <c r="T159" i="4"/>
  <c r="R159" i="4"/>
  <c r="P159" i="4"/>
  <c r="J159" i="4"/>
  <c r="BK158" i="4"/>
  <c r="BI158" i="4"/>
  <c r="BH158" i="4"/>
  <c r="BG158" i="4"/>
  <c r="BF158" i="4"/>
  <c r="BE158" i="4"/>
  <c r="T158" i="4"/>
  <c r="R158" i="4"/>
  <c r="P158" i="4"/>
  <c r="J158" i="4"/>
  <c r="BK157" i="4"/>
  <c r="BI157" i="4"/>
  <c r="BH157" i="4"/>
  <c r="BG157" i="4"/>
  <c r="BF157" i="4"/>
  <c r="BE157" i="4"/>
  <c r="T157" i="4"/>
  <c r="R157" i="4"/>
  <c r="P157" i="4"/>
  <c r="J157" i="4"/>
  <c r="BK156" i="4"/>
  <c r="BI156" i="4"/>
  <c r="BH156" i="4"/>
  <c r="BG156" i="4"/>
  <c r="BF156" i="4"/>
  <c r="BE156" i="4"/>
  <c r="T156" i="4"/>
  <c r="R156" i="4"/>
  <c r="P156" i="4"/>
  <c r="J156" i="4"/>
  <c r="BK155" i="4"/>
  <c r="BI155" i="4"/>
  <c r="BH155" i="4"/>
  <c r="BG155" i="4"/>
  <c r="BF155" i="4"/>
  <c r="BE155" i="4"/>
  <c r="T155" i="4"/>
  <c r="R155" i="4"/>
  <c r="P155" i="4"/>
  <c r="J155" i="4"/>
  <c r="BK154" i="4"/>
  <c r="BI154" i="4"/>
  <c r="BH154" i="4"/>
  <c r="BG154" i="4"/>
  <c r="BF154" i="4"/>
  <c r="BE154" i="4"/>
  <c r="T154" i="4"/>
  <c r="R154" i="4"/>
  <c r="P154" i="4"/>
  <c r="J154" i="4"/>
  <c r="BK153" i="4"/>
  <c r="BI153" i="4"/>
  <c r="BH153" i="4"/>
  <c r="BG153" i="4"/>
  <c r="BF153" i="4"/>
  <c r="BE153" i="4"/>
  <c r="T153" i="4"/>
  <c r="R153" i="4"/>
  <c r="P153" i="4"/>
  <c r="J153" i="4"/>
  <c r="BK152" i="4"/>
  <c r="BI152" i="4"/>
  <c r="BH152" i="4"/>
  <c r="BG152" i="4"/>
  <c r="BF152" i="4"/>
  <c r="BE152" i="4"/>
  <c r="T152" i="4"/>
  <c r="R152" i="4"/>
  <c r="P152" i="4"/>
  <c r="J152" i="4"/>
  <c r="BK151" i="4"/>
  <c r="BI151" i="4"/>
  <c r="BH151" i="4"/>
  <c r="BG151" i="4"/>
  <c r="BF151" i="4"/>
  <c r="BE151" i="4"/>
  <c r="T151" i="4"/>
  <c r="R151" i="4"/>
  <c r="P151" i="4"/>
  <c r="J151" i="4"/>
  <c r="BK150" i="4"/>
  <c r="BI150" i="4"/>
  <c r="BH150" i="4"/>
  <c r="BG150" i="4"/>
  <c r="BF150" i="4"/>
  <c r="BE150" i="4"/>
  <c r="T150" i="4"/>
  <c r="R150" i="4"/>
  <c r="P150" i="4"/>
  <c r="J150" i="4"/>
  <c r="BK149" i="4"/>
  <c r="BI149" i="4"/>
  <c r="BH149" i="4"/>
  <c r="BG149" i="4"/>
  <c r="BF149" i="4"/>
  <c r="BE149" i="4"/>
  <c r="T149" i="4"/>
  <c r="R149" i="4"/>
  <c r="P149" i="4"/>
  <c r="J149" i="4"/>
  <c r="BK148" i="4"/>
  <c r="BI148" i="4"/>
  <c r="BH148" i="4"/>
  <c r="BG148" i="4"/>
  <c r="BF148" i="4"/>
  <c r="BE148" i="4"/>
  <c r="T148" i="4"/>
  <c r="R148" i="4"/>
  <c r="P148" i="4"/>
  <c r="J148" i="4"/>
  <c r="BK147" i="4"/>
  <c r="BI147" i="4"/>
  <c r="BH147" i="4"/>
  <c r="BG147" i="4"/>
  <c r="BF147" i="4"/>
  <c r="BE147" i="4"/>
  <c r="T147" i="4"/>
  <c r="R147" i="4"/>
  <c r="P147" i="4"/>
  <c r="J147" i="4"/>
  <c r="BK146" i="4"/>
  <c r="BI146" i="4"/>
  <c r="BH146" i="4"/>
  <c r="BG146" i="4"/>
  <c r="BF146" i="4"/>
  <c r="BE146" i="4"/>
  <c r="T146" i="4"/>
  <c r="R146" i="4"/>
  <c r="P146" i="4"/>
  <c r="J146" i="4"/>
  <c r="BK145" i="4"/>
  <c r="BI145" i="4"/>
  <c r="BH145" i="4"/>
  <c r="BG145" i="4"/>
  <c r="BF145" i="4"/>
  <c r="BE145" i="4"/>
  <c r="T145" i="4"/>
  <c r="R145" i="4"/>
  <c r="P145" i="4"/>
  <c r="J145" i="4"/>
  <c r="BK144" i="4"/>
  <c r="BI144" i="4"/>
  <c r="BH144" i="4"/>
  <c r="BG144" i="4"/>
  <c r="BF144" i="4"/>
  <c r="BE144" i="4"/>
  <c r="T144" i="4"/>
  <c r="R144" i="4"/>
  <c r="P144" i="4"/>
  <c r="J144" i="4"/>
  <c r="BK143" i="4"/>
  <c r="BI143" i="4"/>
  <c r="BH143" i="4"/>
  <c r="BG143" i="4"/>
  <c r="BF143" i="4"/>
  <c r="BE143" i="4"/>
  <c r="T143" i="4"/>
  <c r="R143" i="4"/>
  <c r="P143" i="4"/>
  <c r="J143" i="4"/>
  <c r="BK142" i="4"/>
  <c r="BI142" i="4"/>
  <c r="BH142" i="4"/>
  <c r="BG142" i="4"/>
  <c r="BF142" i="4"/>
  <c r="BE142" i="4"/>
  <c r="T142" i="4"/>
  <c r="R142" i="4"/>
  <c r="P142" i="4"/>
  <c r="J142" i="4"/>
  <c r="BK141" i="4"/>
  <c r="BI141" i="4"/>
  <c r="BH141" i="4"/>
  <c r="BG141" i="4"/>
  <c r="BF141" i="4"/>
  <c r="BE141" i="4"/>
  <c r="T141" i="4"/>
  <c r="R141" i="4"/>
  <c r="P141" i="4"/>
  <c r="J141" i="4"/>
  <c r="BK140" i="4"/>
  <c r="BI140" i="4"/>
  <c r="BH140" i="4"/>
  <c r="BG140" i="4"/>
  <c r="BF140" i="4"/>
  <c r="BE140" i="4"/>
  <c r="T140" i="4"/>
  <c r="R140" i="4"/>
  <c r="P140" i="4"/>
  <c r="J140" i="4"/>
  <c r="BK139" i="4"/>
  <c r="BI139" i="4"/>
  <c r="BH139" i="4"/>
  <c r="BG139" i="4"/>
  <c r="BF139" i="4"/>
  <c r="BE139" i="4"/>
  <c r="T139" i="4"/>
  <c r="R139" i="4"/>
  <c r="P139" i="4"/>
  <c r="J139" i="4"/>
  <c r="BK138" i="4"/>
  <c r="BI138" i="4"/>
  <c r="BH138" i="4"/>
  <c r="BG138" i="4"/>
  <c r="BF138" i="4"/>
  <c r="BE138" i="4"/>
  <c r="T138" i="4"/>
  <c r="R138" i="4"/>
  <c r="P138" i="4"/>
  <c r="J138" i="4"/>
  <c r="BK137" i="4"/>
  <c r="BI137" i="4"/>
  <c r="BH137" i="4"/>
  <c r="BG137" i="4"/>
  <c r="BF137" i="4"/>
  <c r="BE137" i="4"/>
  <c r="T137" i="4"/>
  <c r="R137" i="4"/>
  <c r="P137" i="4"/>
  <c r="J137" i="4"/>
  <c r="BK136" i="4"/>
  <c r="BI136" i="4"/>
  <c r="BH136" i="4"/>
  <c r="BG136" i="4"/>
  <c r="BF136" i="4"/>
  <c r="BE136" i="4"/>
  <c r="T136" i="4"/>
  <c r="R136" i="4"/>
  <c r="P136" i="4"/>
  <c r="J136" i="4"/>
  <c r="BK135" i="4"/>
  <c r="BK134" i="4" s="1"/>
  <c r="BI135" i="4"/>
  <c r="BH135" i="4"/>
  <c r="BG135" i="4"/>
  <c r="BF135" i="4"/>
  <c r="BE135" i="4"/>
  <c r="T135" i="4"/>
  <c r="T134" i="4" s="1"/>
  <c r="T133" i="4" s="1"/>
  <c r="R135" i="4"/>
  <c r="P135" i="4"/>
  <c r="P134" i="4" s="1"/>
  <c r="P133" i="4" s="1"/>
  <c r="J135" i="4"/>
  <c r="R134" i="4"/>
  <c r="BK132" i="4"/>
  <c r="BK131" i="4" s="1"/>
  <c r="BI132" i="4"/>
  <c r="BH132" i="4"/>
  <c r="F36" i="4" s="1"/>
  <c r="BG132" i="4"/>
  <c r="BF132" i="4"/>
  <c r="BE132" i="4"/>
  <c r="T132" i="4"/>
  <c r="T131" i="4" s="1"/>
  <c r="R132" i="4"/>
  <c r="P132" i="4"/>
  <c r="P131" i="4" s="1"/>
  <c r="J132" i="4"/>
  <c r="R131" i="4"/>
  <c r="BK130" i="4"/>
  <c r="BI130" i="4"/>
  <c r="BH130" i="4"/>
  <c r="BG130" i="4"/>
  <c r="BE130" i="4"/>
  <c r="T130" i="4"/>
  <c r="R130" i="4"/>
  <c r="P130" i="4"/>
  <c r="J130" i="4"/>
  <c r="BF130" i="4" s="1"/>
  <c r="BK129" i="4"/>
  <c r="BI129" i="4"/>
  <c r="BH129" i="4"/>
  <c r="BG129" i="4"/>
  <c r="BE129" i="4"/>
  <c r="T129" i="4"/>
  <c r="R129" i="4"/>
  <c r="P129" i="4"/>
  <c r="J129" i="4"/>
  <c r="BF129" i="4" s="1"/>
  <c r="BK128" i="4"/>
  <c r="BI128" i="4"/>
  <c r="BH128" i="4"/>
  <c r="BG128" i="4"/>
  <c r="BE128" i="4"/>
  <c r="T128" i="4"/>
  <c r="R128" i="4"/>
  <c r="P128" i="4"/>
  <c r="J128" i="4"/>
  <c r="BF128" i="4" s="1"/>
  <c r="BK127" i="4"/>
  <c r="BI127" i="4"/>
  <c r="BH127" i="4"/>
  <c r="BG127" i="4"/>
  <c r="BE127" i="4"/>
  <c r="T127" i="4"/>
  <c r="R127" i="4"/>
  <c r="P127" i="4"/>
  <c r="J127" i="4"/>
  <c r="BF127" i="4" s="1"/>
  <c r="BK126" i="4"/>
  <c r="BI126" i="4"/>
  <c r="BH126" i="4"/>
  <c r="BG126" i="4"/>
  <c r="BE126" i="4"/>
  <c r="J33" i="4" s="1"/>
  <c r="T126" i="4"/>
  <c r="R126" i="4"/>
  <c r="P126" i="4"/>
  <c r="J126" i="4"/>
  <c r="BF126" i="4" s="1"/>
  <c r="BK125" i="4"/>
  <c r="BI125" i="4"/>
  <c r="F37" i="4" s="1"/>
  <c r="BH125" i="4"/>
  <c r="BG125" i="4"/>
  <c r="F35" i="4" s="1"/>
  <c r="BE125" i="4"/>
  <c r="F33" i="4" s="1"/>
  <c r="T125" i="4"/>
  <c r="R125" i="4"/>
  <c r="R124" i="4" s="1"/>
  <c r="R123" i="4" s="1"/>
  <c r="P125" i="4"/>
  <c r="J125" i="4"/>
  <c r="BF125" i="4" s="1"/>
  <c r="BK124" i="4"/>
  <c r="T124" i="4"/>
  <c r="P124" i="4"/>
  <c r="J124" i="4"/>
  <c r="J119" i="4"/>
  <c r="J118" i="4"/>
  <c r="F118" i="4"/>
  <c r="F116" i="4"/>
  <c r="E114" i="4"/>
  <c r="J102" i="4"/>
  <c r="J98" i="4"/>
  <c r="J92" i="4"/>
  <c r="J91" i="4"/>
  <c r="F91" i="4"/>
  <c r="F89" i="4"/>
  <c r="E87" i="4"/>
  <c r="J37" i="4"/>
  <c r="J36" i="4"/>
  <c r="J35" i="4"/>
  <c r="J18" i="4"/>
  <c r="E18" i="4"/>
  <c r="F92" i="4" s="1"/>
  <c r="J17" i="4"/>
  <c r="J89" i="4"/>
  <c r="E7" i="4"/>
  <c r="E112" i="4" s="1"/>
  <c r="BK157" i="3"/>
  <c r="BI157" i="3"/>
  <c r="BH157" i="3"/>
  <c r="BG157" i="3"/>
  <c r="BF157" i="3"/>
  <c r="BE157" i="3"/>
  <c r="T157" i="3"/>
  <c r="R157" i="3"/>
  <c r="R156" i="3" s="1"/>
  <c r="P157" i="3"/>
  <c r="P156" i="3" s="1"/>
  <c r="J157" i="3"/>
  <c r="BK156" i="3"/>
  <c r="T156" i="3"/>
  <c r="J156" i="3"/>
  <c r="BK155" i="3"/>
  <c r="BI155" i="3"/>
  <c r="BH155" i="3"/>
  <c r="BG155" i="3"/>
  <c r="BF155" i="3"/>
  <c r="BE155" i="3"/>
  <c r="T155" i="3"/>
  <c r="R155" i="3"/>
  <c r="P155" i="3"/>
  <c r="J155" i="3"/>
  <c r="BK154" i="3"/>
  <c r="BI154" i="3"/>
  <c r="BH154" i="3"/>
  <c r="BG154" i="3"/>
  <c r="BE154" i="3"/>
  <c r="T154" i="3"/>
  <c r="R154" i="3"/>
  <c r="P154" i="3"/>
  <c r="J154" i="3"/>
  <c r="BF154" i="3" s="1"/>
  <c r="BK153" i="3"/>
  <c r="BI153" i="3"/>
  <c r="BH153" i="3"/>
  <c r="BG153" i="3"/>
  <c r="BF153" i="3"/>
  <c r="BE153" i="3"/>
  <c r="T153" i="3"/>
  <c r="R153" i="3"/>
  <c r="P153" i="3"/>
  <c r="J153" i="3"/>
  <c r="BK152" i="3"/>
  <c r="BI152" i="3"/>
  <c r="BH152" i="3"/>
  <c r="BG152" i="3"/>
  <c r="BE152" i="3"/>
  <c r="T152" i="3"/>
  <c r="R152" i="3"/>
  <c r="P152" i="3"/>
  <c r="J152" i="3"/>
  <c r="BF152" i="3" s="1"/>
  <c r="BK151" i="3"/>
  <c r="BI151" i="3"/>
  <c r="BH151" i="3"/>
  <c r="BG151" i="3"/>
  <c r="BF151" i="3"/>
  <c r="BE151" i="3"/>
  <c r="T151" i="3"/>
  <c r="R151" i="3"/>
  <c r="R149" i="3" s="1"/>
  <c r="P151" i="3"/>
  <c r="P149" i="3" s="1"/>
  <c r="J151" i="3"/>
  <c r="BK150" i="3"/>
  <c r="BI150" i="3"/>
  <c r="BH150" i="3"/>
  <c r="BG150" i="3"/>
  <c r="BE150" i="3"/>
  <c r="T150" i="3"/>
  <c r="T149" i="3" s="1"/>
  <c r="R150" i="3"/>
  <c r="P150" i="3"/>
  <c r="J150" i="3"/>
  <c r="BF150" i="3" s="1"/>
  <c r="BK149" i="3"/>
  <c r="J149" i="3"/>
  <c r="J103" i="3" s="1"/>
  <c r="BK148" i="3"/>
  <c r="BI148" i="3"/>
  <c r="BH148" i="3"/>
  <c r="BG148" i="3"/>
  <c r="BE148" i="3"/>
  <c r="T148" i="3"/>
  <c r="R148" i="3"/>
  <c r="P148" i="3"/>
  <c r="J148" i="3"/>
  <c r="BF148" i="3" s="1"/>
  <c r="BK147" i="3"/>
  <c r="BI147" i="3"/>
  <c r="BH147" i="3"/>
  <c r="BG147" i="3"/>
  <c r="BE147" i="3"/>
  <c r="T147" i="3"/>
  <c r="R147" i="3"/>
  <c r="P147" i="3"/>
  <c r="J147" i="3"/>
  <c r="BF147" i="3" s="1"/>
  <c r="BK146" i="3"/>
  <c r="BI146" i="3"/>
  <c r="BH146" i="3"/>
  <c r="BG146" i="3"/>
  <c r="BE146" i="3"/>
  <c r="T146" i="3"/>
  <c r="R146" i="3"/>
  <c r="P146" i="3"/>
  <c r="J146" i="3"/>
  <c r="BF146" i="3" s="1"/>
  <c r="BK145" i="3"/>
  <c r="BI145" i="3"/>
  <c r="BH145" i="3"/>
  <c r="BG145" i="3"/>
  <c r="BE145" i="3"/>
  <c r="T145" i="3"/>
  <c r="R145" i="3"/>
  <c r="P145" i="3"/>
  <c r="J145" i="3"/>
  <c r="BF145" i="3" s="1"/>
  <c r="BK144" i="3"/>
  <c r="BI144" i="3"/>
  <c r="BH144" i="3"/>
  <c r="BG144" i="3"/>
  <c r="BE144" i="3"/>
  <c r="T144" i="3"/>
  <c r="R144" i="3"/>
  <c r="R142" i="3" s="1"/>
  <c r="P144" i="3"/>
  <c r="J144" i="3"/>
  <c r="BF144" i="3" s="1"/>
  <c r="BK143" i="3"/>
  <c r="BK142" i="3" s="1"/>
  <c r="BI143" i="3"/>
  <c r="BH143" i="3"/>
  <c r="BG143" i="3"/>
  <c r="BE143" i="3"/>
  <c r="T143" i="3"/>
  <c r="T142" i="3" s="1"/>
  <c r="R143" i="3"/>
  <c r="P143" i="3"/>
  <c r="J143" i="3"/>
  <c r="BF143" i="3" s="1"/>
  <c r="P142" i="3"/>
  <c r="BK141" i="3"/>
  <c r="BI141" i="3"/>
  <c r="BH141" i="3"/>
  <c r="BG141" i="3"/>
  <c r="BE141" i="3"/>
  <c r="T141" i="3"/>
  <c r="T140" i="3" s="1"/>
  <c r="R141" i="3"/>
  <c r="P141" i="3"/>
  <c r="J141" i="3"/>
  <c r="BF141" i="3" s="1"/>
  <c r="BK140" i="3"/>
  <c r="R140" i="3"/>
  <c r="P140" i="3"/>
  <c r="J140" i="3"/>
  <c r="J101" i="3" s="1"/>
  <c r="BK139" i="3"/>
  <c r="BI139" i="3"/>
  <c r="BH139" i="3"/>
  <c r="BG139" i="3"/>
  <c r="BE139" i="3"/>
  <c r="T139" i="3"/>
  <c r="R139" i="3"/>
  <c r="P139" i="3"/>
  <c r="J139" i="3"/>
  <c r="BF139" i="3" s="1"/>
  <c r="BK138" i="3"/>
  <c r="BI138" i="3"/>
  <c r="BH138" i="3"/>
  <c r="BG138" i="3"/>
  <c r="BE138" i="3"/>
  <c r="T138" i="3"/>
  <c r="R138" i="3"/>
  <c r="P138" i="3"/>
  <c r="J138" i="3"/>
  <c r="BF138" i="3" s="1"/>
  <c r="BK137" i="3"/>
  <c r="BI137" i="3"/>
  <c r="BH137" i="3"/>
  <c r="BG137" i="3"/>
  <c r="BE137" i="3"/>
  <c r="T137" i="3"/>
  <c r="R137" i="3"/>
  <c r="P137" i="3"/>
  <c r="J137" i="3"/>
  <c r="BF137" i="3" s="1"/>
  <c r="BK136" i="3"/>
  <c r="BI136" i="3"/>
  <c r="BH136" i="3"/>
  <c r="BG136" i="3"/>
  <c r="BE136" i="3"/>
  <c r="T136" i="3"/>
  <c r="R136" i="3"/>
  <c r="P136" i="3"/>
  <c r="J136" i="3"/>
  <c r="BF136" i="3" s="1"/>
  <c r="BK135" i="3"/>
  <c r="BI135" i="3"/>
  <c r="BH135" i="3"/>
  <c r="BG135" i="3"/>
  <c r="BF135" i="3"/>
  <c r="BE135" i="3"/>
  <c r="T135" i="3"/>
  <c r="R135" i="3"/>
  <c r="P135" i="3"/>
  <c r="J135" i="3"/>
  <c r="BK134" i="3"/>
  <c r="BI134" i="3"/>
  <c r="BH134" i="3"/>
  <c r="BG134" i="3"/>
  <c r="BE134" i="3"/>
  <c r="T134" i="3"/>
  <c r="R134" i="3"/>
  <c r="P134" i="3"/>
  <c r="J134" i="3"/>
  <c r="BF134" i="3" s="1"/>
  <c r="BK133" i="3"/>
  <c r="BI133" i="3"/>
  <c r="BH133" i="3"/>
  <c r="BG133" i="3"/>
  <c r="BF133" i="3"/>
  <c r="BE133" i="3"/>
  <c r="T133" i="3"/>
  <c r="R133" i="3"/>
  <c r="P133" i="3"/>
  <c r="J133" i="3"/>
  <c r="BK132" i="3"/>
  <c r="BI132" i="3"/>
  <c r="BH132" i="3"/>
  <c r="BG132" i="3"/>
  <c r="BE132" i="3"/>
  <c r="T132" i="3"/>
  <c r="R132" i="3"/>
  <c r="P132" i="3"/>
  <c r="J132" i="3"/>
  <c r="BF132" i="3" s="1"/>
  <c r="BK131" i="3"/>
  <c r="BI131" i="3"/>
  <c r="BH131" i="3"/>
  <c r="BG131" i="3"/>
  <c r="BF131" i="3"/>
  <c r="BE131" i="3"/>
  <c r="T131" i="3"/>
  <c r="R131" i="3"/>
  <c r="P131" i="3"/>
  <c r="J131" i="3"/>
  <c r="BK130" i="3"/>
  <c r="BI130" i="3"/>
  <c r="F39" i="3" s="1"/>
  <c r="BH130" i="3"/>
  <c r="BG130" i="3"/>
  <c r="BE130" i="3"/>
  <c r="J35" i="3" s="1"/>
  <c r="T130" i="3"/>
  <c r="R130" i="3"/>
  <c r="P130" i="3"/>
  <c r="J130" i="3"/>
  <c r="BF130" i="3" s="1"/>
  <c r="BK129" i="3"/>
  <c r="BI129" i="3"/>
  <c r="BH129" i="3"/>
  <c r="F38" i="3" s="1"/>
  <c r="BG129" i="3"/>
  <c r="F37" i="3" s="1"/>
  <c r="BF129" i="3"/>
  <c r="BE129" i="3"/>
  <c r="T129" i="3"/>
  <c r="R129" i="3"/>
  <c r="R128" i="3" s="1"/>
  <c r="R127" i="3" s="1"/>
  <c r="R126" i="3" s="1"/>
  <c r="P129" i="3"/>
  <c r="P128" i="3" s="1"/>
  <c r="P127" i="3" s="1"/>
  <c r="P126" i="3" s="1"/>
  <c r="J129" i="3"/>
  <c r="BK128" i="3"/>
  <c r="T128" i="3"/>
  <c r="T127" i="3" s="1"/>
  <c r="T126" i="3" s="1"/>
  <c r="J128" i="3"/>
  <c r="J100" i="3" s="1"/>
  <c r="J122" i="3"/>
  <c r="F122" i="3"/>
  <c r="F120" i="3"/>
  <c r="E118" i="3"/>
  <c r="J104" i="3"/>
  <c r="J93" i="3"/>
  <c r="F93" i="3"/>
  <c r="F91" i="3"/>
  <c r="E89" i="3"/>
  <c r="J39" i="3"/>
  <c r="J38" i="3"/>
  <c r="J37" i="3"/>
  <c r="J26" i="3"/>
  <c r="E26" i="3"/>
  <c r="J94" i="3" s="1"/>
  <c r="J25" i="3"/>
  <c r="J20" i="3"/>
  <c r="E20" i="3"/>
  <c r="F94" i="3" s="1"/>
  <c r="J19" i="3"/>
  <c r="J91" i="3"/>
  <c r="E7" i="3"/>
  <c r="E114" i="3" s="1"/>
  <c r="BK217" i="2"/>
  <c r="BI217" i="2"/>
  <c r="BH217" i="2"/>
  <c r="BG217" i="2"/>
  <c r="BE217" i="2"/>
  <c r="T217" i="2"/>
  <c r="R217" i="2"/>
  <c r="P217" i="2"/>
  <c r="J217" i="2"/>
  <c r="BF217" i="2" s="1"/>
  <c r="BK216" i="2"/>
  <c r="BI216" i="2"/>
  <c r="BH216" i="2"/>
  <c r="BG216" i="2"/>
  <c r="BE216" i="2"/>
  <c r="T216" i="2"/>
  <c r="R216" i="2"/>
  <c r="P216" i="2"/>
  <c r="J216" i="2"/>
  <c r="BF216" i="2" s="1"/>
  <c r="BK215" i="2"/>
  <c r="BI215" i="2"/>
  <c r="BH215" i="2"/>
  <c r="BG215" i="2"/>
  <c r="BE215" i="2"/>
  <c r="T215" i="2"/>
  <c r="R215" i="2"/>
  <c r="P215" i="2"/>
  <c r="J215" i="2"/>
  <c r="BF215" i="2" s="1"/>
  <c r="BK214" i="2"/>
  <c r="BI214" i="2"/>
  <c r="BH214" i="2"/>
  <c r="BG214" i="2"/>
  <c r="BE214" i="2"/>
  <c r="T214" i="2"/>
  <c r="R214" i="2"/>
  <c r="P214" i="2"/>
  <c r="J214" i="2"/>
  <c r="BF214" i="2" s="1"/>
  <c r="BK213" i="2"/>
  <c r="BI213" i="2"/>
  <c r="BH213" i="2"/>
  <c r="BG213" i="2"/>
  <c r="BE213" i="2"/>
  <c r="T213" i="2"/>
  <c r="R213" i="2"/>
  <c r="P213" i="2"/>
  <c r="J213" i="2"/>
  <c r="BF213" i="2" s="1"/>
  <c r="BK212" i="2"/>
  <c r="BI212" i="2"/>
  <c r="BH212" i="2"/>
  <c r="BG212" i="2"/>
  <c r="BE212" i="2"/>
  <c r="T212" i="2"/>
  <c r="R212" i="2"/>
  <c r="P212" i="2"/>
  <c r="J212" i="2"/>
  <c r="BF212" i="2" s="1"/>
  <c r="BK211" i="2"/>
  <c r="BI211" i="2"/>
  <c r="BH211" i="2"/>
  <c r="BG211" i="2"/>
  <c r="BE211" i="2"/>
  <c r="T211" i="2"/>
  <c r="R211" i="2"/>
  <c r="R210" i="2" s="1"/>
  <c r="R209" i="2" s="1"/>
  <c r="P211" i="2"/>
  <c r="J211" i="2"/>
  <c r="BF211" i="2" s="1"/>
  <c r="BK210" i="2"/>
  <c r="T210" i="2"/>
  <c r="T209" i="2" s="1"/>
  <c r="P210" i="2"/>
  <c r="P209" i="2" s="1"/>
  <c r="J210" i="2"/>
  <c r="BK209" i="2"/>
  <c r="J209" i="2"/>
  <c r="BK208" i="2"/>
  <c r="BI208" i="2"/>
  <c r="BH208" i="2"/>
  <c r="BG208" i="2"/>
  <c r="BE208" i="2"/>
  <c r="T208" i="2"/>
  <c r="R208" i="2"/>
  <c r="R207" i="2" s="1"/>
  <c r="P208" i="2"/>
  <c r="J208" i="2"/>
  <c r="BF208" i="2" s="1"/>
  <c r="BK207" i="2"/>
  <c r="T207" i="2"/>
  <c r="P207" i="2"/>
  <c r="J207" i="2"/>
  <c r="BK206" i="2"/>
  <c r="BI206" i="2"/>
  <c r="BH206" i="2"/>
  <c r="BG206" i="2"/>
  <c r="BF206" i="2"/>
  <c r="BE206" i="2"/>
  <c r="T206" i="2"/>
  <c r="R206" i="2"/>
  <c r="P206" i="2"/>
  <c r="J206" i="2"/>
  <c r="BK205" i="2"/>
  <c r="BI205" i="2"/>
  <c r="BH205" i="2"/>
  <c r="BG205" i="2"/>
  <c r="BF205" i="2"/>
  <c r="BE205" i="2"/>
  <c r="T205" i="2"/>
  <c r="R205" i="2"/>
  <c r="P205" i="2"/>
  <c r="J205" i="2"/>
  <c r="BK204" i="2"/>
  <c r="BI204" i="2"/>
  <c r="BH204" i="2"/>
  <c r="BG204" i="2"/>
  <c r="BF204" i="2"/>
  <c r="BE204" i="2"/>
  <c r="T204" i="2"/>
  <c r="R204" i="2"/>
  <c r="P204" i="2"/>
  <c r="J204" i="2"/>
  <c r="BK203" i="2"/>
  <c r="BI203" i="2"/>
  <c r="BH203" i="2"/>
  <c r="BG203" i="2"/>
  <c r="BF203" i="2"/>
  <c r="BE203" i="2"/>
  <c r="T203" i="2"/>
  <c r="R203" i="2"/>
  <c r="P203" i="2"/>
  <c r="J203" i="2"/>
  <c r="BK202" i="2"/>
  <c r="BI202" i="2"/>
  <c r="BH202" i="2"/>
  <c r="BG202" i="2"/>
  <c r="BF202" i="2"/>
  <c r="BE202" i="2"/>
  <c r="T202" i="2"/>
  <c r="R202" i="2"/>
  <c r="P202" i="2"/>
  <c r="J202" i="2"/>
  <c r="BK201" i="2"/>
  <c r="BI201" i="2"/>
  <c r="BH201" i="2"/>
  <c r="BG201" i="2"/>
  <c r="BF201" i="2"/>
  <c r="BE201" i="2"/>
  <c r="T201" i="2"/>
  <c r="R201" i="2"/>
  <c r="P201" i="2"/>
  <c r="J201" i="2"/>
  <c r="BK200" i="2"/>
  <c r="BI200" i="2"/>
  <c r="BH200" i="2"/>
  <c r="BG200" i="2"/>
  <c r="BF200" i="2"/>
  <c r="BE200" i="2"/>
  <c r="T200" i="2"/>
  <c r="R200" i="2"/>
  <c r="P200" i="2"/>
  <c r="J200" i="2"/>
  <c r="BK199" i="2"/>
  <c r="BI199" i="2"/>
  <c r="BH199" i="2"/>
  <c r="BG199" i="2"/>
  <c r="BF199" i="2"/>
  <c r="BE199" i="2"/>
  <c r="T199" i="2"/>
  <c r="R199" i="2"/>
  <c r="P199" i="2"/>
  <c r="J199" i="2"/>
  <c r="BK198" i="2"/>
  <c r="BI198" i="2"/>
  <c r="BH198" i="2"/>
  <c r="BG198" i="2"/>
  <c r="BF198" i="2"/>
  <c r="BE198" i="2"/>
  <c r="T198" i="2"/>
  <c r="R198" i="2"/>
  <c r="P198" i="2"/>
  <c r="J198" i="2"/>
  <c r="BK197" i="2"/>
  <c r="BI197" i="2"/>
  <c r="BH197" i="2"/>
  <c r="BG197" i="2"/>
  <c r="BF197" i="2"/>
  <c r="BE197" i="2"/>
  <c r="T197" i="2"/>
  <c r="R197" i="2"/>
  <c r="P197" i="2"/>
  <c r="J197" i="2"/>
  <c r="BK196" i="2"/>
  <c r="BI196" i="2"/>
  <c r="BH196" i="2"/>
  <c r="BG196" i="2"/>
  <c r="BF196" i="2"/>
  <c r="BE196" i="2"/>
  <c r="T196" i="2"/>
  <c r="R196" i="2"/>
  <c r="P196" i="2"/>
  <c r="J196" i="2"/>
  <c r="BK195" i="2"/>
  <c r="BI195" i="2"/>
  <c r="BH195" i="2"/>
  <c r="BG195" i="2"/>
  <c r="BF195" i="2"/>
  <c r="BE195" i="2"/>
  <c r="T195" i="2"/>
  <c r="R195" i="2"/>
  <c r="P195" i="2"/>
  <c r="J195" i="2"/>
  <c r="BK194" i="2"/>
  <c r="BI194" i="2"/>
  <c r="BH194" i="2"/>
  <c r="BG194" i="2"/>
  <c r="BF194" i="2"/>
  <c r="BE194" i="2"/>
  <c r="T194" i="2"/>
  <c r="R194" i="2"/>
  <c r="P194" i="2"/>
  <c r="J194" i="2"/>
  <c r="BK193" i="2"/>
  <c r="BI193" i="2"/>
  <c r="BH193" i="2"/>
  <c r="BG193" i="2"/>
  <c r="BF193" i="2"/>
  <c r="BE193" i="2"/>
  <c r="T193" i="2"/>
  <c r="R193" i="2"/>
  <c r="P193" i="2"/>
  <c r="J193" i="2"/>
  <c r="BK192" i="2"/>
  <c r="BI192" i="2"/>
  <c r="BH192" i="2"/>
  <c r="BG192" i="2"/>
  <c r="BF192" i="2"/>
  <c r="BE192" i="2"/>
  <c r="T192" i="2"/>
  <c r="R192" i="2"/>
  <c r="P192" i="2"/>
  <c r="J192" i="2"/>
  <c r="BK191" i="2"/>
  <c r="BI191" i="2"/>
  <c r="BH191" i="2"/>
  <c r="BG191" i="2"/>
  <c r="BF191" i="2"/>
  <c r="BE191" i="2"/>
  <c r="T191" i="2"/>
  <c r="R191" i="2"/>
  <c r="P191" i="2"/>
  <c r="J191" i="2"/>
  <c r="BK190" i="2"/>
  <c r="BI190" i="2"/>
  <c r="BH190" i="2"/>
  <c r="BG190" i="2"/>
  <c r="BF190" i="2"/>
  <c r="BE190" i="2"/>
  <c r="T190" i="2"/>
  <c r="R190" i="2"/>
  <c r="P190" i="2"/>
  <c r="J190" i="2"/>
  <c r="BK189" i="2"/>
  <c r="BI189" i="2"/>
  <c r="BH189" i="2"/>
  <c r="BG189" i="2"/>
  <c r="BF189" i="2"/>
  <c r="BE189" i="2"/>
  <c r="T189" i="2"/>
  <c r="R189" i="2"/>
  <c r="P189" i="2"/>
  <c r="J189" i="2"/>
  <c r="BK188" i="2"/>
  <c r="BI188" i="2"/>
  <c r="BH188" i="2"/>
  <c r="BG188" i="2"/>
  <c r="BF188" i="2"/>
  <c r="BE188" i="2"/>
  <c r="T188" i="2"/>
  <c r="R188" i="2"/>
  <c r="P188" i="2"/>
  <c r="J188" i="2"/>
  <c r="BK187" i="2"/>
  <c r="BI187" i="2"/>
  <c r="BH187" i="2"/>
  <c r="BG187" i="2"/>
  <c r="BF187" i="2"/>
  <c r="BE187" i="2"/>
  <c r="T187" i="2"/>
  <c r="R187" i="2"/>
  <c r="P187" i="2"/>
  <c r="J187" i="2"/>
  <c r="BK186" i="2"/>
  <c r="BI186" i="2"/>
  <c r="BH186" i="2"/>
  <c r="BG186" i="2"/>
  <c r="BF186" i="2"/>
  <c r="BE186" i="2"/>
  <c r="T186" i="2"/>
  <c r="R186" i="2"/>
  <c r="P186" i="2"/>
  <c r="J186" i="2"/>
  <c r="BK185" i="2"/>
  <c r="BI185" i="2"/>
  <c r="BH185" i="2"/>
  <c r="BG185" i="2"/>
  <c r="BF185" i="2"/>
  <c r="BE185" i="2"/>
  <c r="T185" i="2"/>
  <c r="R185" i="2"/>
  <c r="P185" i="2"/>
  <c r="J185" i="2"/>
  <c r="BK184" i="2"/>
  <c r="BK183" i="2" s="1"/>
  <c r="J183" i="2" s="1"/>
  <c r="J106" i="2" s="1"/>
  <c r="BI184" i="2"/>
  <c r="BH184" i="2"/>
  <c r="BG184" i="2"/>
  <c r="BF184" i="2"/>
  <c r="BE184" i="2"/>
  <c r="T184" i="2"/>
  <c r="T183" i="2" s="1"/>
  <c r="R184" i="2"/>
  <c r="P184" i="2"/>
  <c r="P183" i="2" s="1"/>
  <c r="J184" i="2"/>
  <c r="R183" i="2"/>
  <c r="BK182" i="2"/>
  <c r="BI182" i="2"/>
  <c r="BH182" i="2"/>
  <c r="BG182" i="2"/>
  <c r="BE182" i="2"/>
  <c r="T182" i="2"/>
  <c r="R182" i="2"/>
  <c r="P182" i="2"/>
  <c r="J182" i="2"/>
  <c r="BF182" i="2" s="1"/>
  <c r="BK181" i="2"/>
  <c r="BI181" i="2"/>
  <c r="BH181" i="2"/>
  <c r="BG181" i="2"/>
  <c r="BE181" i="2"/>
  <c r="T181" i="2"/>
  <c r="R181" i="2"/>
  <c r="P181" i="2"/>
  <c r="J181" i="2"/>
  <c r="BF181" i="2" s="1"/>
  <c r="BK180" i="2"/>
  <c r="BI180" i="2"/>
  <c r="BH180" i="2"/>
  <c r="BG180" i="2"/>
  <c r="BE180" i="2"/>
  <c r="T180" i="2"/>
  <c r="R180" i="2"/>
  <c r="P180" i="2"/>
  <c r="J180" i="2"/>
  <c r="BF180" i="2" s="1"/>
  <c r="BK179" i="2"/>
  <c r="BI179" i="2"/>
  <c r="BH179" i="2"/>
  <c r="BG179" i="2"/>
  <c r="BE179" i="2"/>
  <c r="T179" i="2"/>
  <c r="R179" i="2"/>
  <c r="R178" i="2" s="1"/>
  <c r="P179" i="2"/>
  <c r="J179" i="2"/>
  <c r="BF179" i="2" s="1"/>
  <c r="BK178" i="2"/>
  <c r="T178" i="2"/>
  <c r="P178" i="2"/>
  <c r="J178" i="2"/>
  <c r="BK177" i="2"/>
  <c r="BI177" i="2"/>
  <c r="BH177" i="2"/>
  <c r="BG177" i="2"/>
  <c r="BF177" i="2"/>
  <c r="BE177" i="2"/>
  <c r="T177" i="2"/>
  <c r="R177" i="2"/>
  <c r="P177" i="2"/>
  <c r="J177" i="2"/>
  <c r="BK176" i="2"/>
  <c r="BI176" i="2"/>
  <c r="BH176" i="2"/>
  <c r="BG176" i="2"/>
  <c r="BF176" i="2"/>
  <c r="BE176" i="2"/>
  <c r="T176" i="2"/>
  <c r="R176" i="2"/>
  <c r="P176" i="2"/>
  <c r="J176" i="2"/>
  <c r="BK175" i="2"/>
  <c r="BI175" i="2"/>
  <c r="BH175" i="2"/>
  <c r="BG175" i="2"/>
  <c r="BF175" i="2"/>
  <c r="BE175" i="2"/>
  <c r="T175" i="2"/>
  <c r="R175" i="2"/>
  <c r="P175" i="2"/>
  <c r="J175" i="2"/>
  <c r="BK174" i="2"/>
  <c r="BI174" i="2"/>
  <c r="BH174" i="2"/>
  <c r="BG174" i="2"/>
  <c r="BF174" i="2"/>
  <c r="BE174" i="2"/>
  <c r="T174" i="2"/>
  <c r="R174" i="2"/>
  <c r="P174" i="2"/>
  <c r="J174" i="2"/>
  <c r="BK173" i="2"/>
  <c r="BI173" i="2"/>
  <c r="BH173" i="2"/>
  <c r="BG173" i="2"/>
  <c r="BF173" i="2"/>
  <c r="BE173" i="2"/>
  <c r="T173" i="2"/>
  <c r="R173" i="2"/>
  <c r="P173" i="2"/>
  <c r="J173" i="2"/>
  <c r="BK172" i="2"/>
  <c r="BI172" i="2"/>
  <c r="BH172" i="2"/>
  <c r="BG172" i="2"/>
  <c r="BF172" i="2"/>
  <c r="BE172" i="2"/>
  <c r="T172" i="2"/>
  <c r="R172" i="2"/>
  <c r="P172" i="2"/>
  <c r="J172" i="2"/>
  <c r="BK171" i="2"/>
  <c r="BK170" i="2" s="1"/>
  <c r="J170" i="2" s="1"/>
  <c r="J104" i="2" s="1"/>
  <c r="BI171" i="2"/>
  <c r="BH171" i="2"/>
  <c r="BG171" i="2"/>
  <c r="BF171" i="2"/>
  <c r="BE171" i="2"/>
  <c r="T171" i="2"/>
  <c r="T170" i="2" s="1"/>
  <c r="R171" i="2"/>
  <c r="P171" i="2"/>
  <c r="P170" i="2" s="1"/>
  <c r="J171" i="2"/>
  <c r="R170" i="2"/>
  <c r="BK169" i="2"/>
  <c r="BI169" i="2"/>
  <c r="BH169" i="2"/>
  <c r="BG169" i="2"/>
  <c r="BE169" i="2"/>
  <c r="T169" i="2"/>
  <c r="R169" i="2"/>
  <c r="P169" i="2"/>
  <c r="J169" i="2"/>
  <c r="BF169" i="2" s="1"/>
  <c r="BK168" i="2"/>
  <c r="BI168" i="2"/>
  <c r="BH168" i="2"/>
  <c r="BG168" i="2"/>
  <c r="BE168" i="2"/>
  <c r="T168" i="2"/>
  <c r="R168" i="2"/>
  <c r="P168" i="2"/>
  <c r="J168" i="2"/>
  <c r="BF168" i="2" s="1"/>
  <c r="BK167" i="2"/>
  <c r="BI167" i="2"/>
  <c r="BH167" i="2"/>
  <c r="BG167" i="2"/>
  <c r="BE167" i="2"/>
  <c r="T167" i="2"/>
  <c r="R167" i="2"/>
  <c r="R166" i="2" s="1"/>
  <c r="P167" i="2"/>
  <c r="J167" i="2"/>
  <c r="BF167" i="2" s="1"/>
  <c r="BK166" i="2"/>
  <c r="T166" i="2"/>
  <c r="P166" i="2"/>
  <c r="J166" i="2"/>
  <c r="BK165" i="2"/>
  <c r="BI165" i="2"/>
  <c r="BH165" i="2"/>
  <c r="BG165" i="2"/>
  <c r="BF165" i="2"/>
  <c r="BE165" i="2"/>
  <c r="T165" i="2"/>
  <c r="R165" i="2"/>
  <c r="P165" i="2"/>
  <c r="J165" i="2"/>
  <c r="BK164" i="2"/>
  <c r="BI164" i="2"/>
  <c r="BH164" i="2"/>
  <c r="BG164" i="2"/>
  <c r="BF164" i="2"/>
  <c r="BE164" i="2"/>
  <c r="T164" i="2"/>
  <c r="R164" i="2"/>
  <c r="P164" i="2"/>
  <c r="J164" i="2"/>
  <c r="BK163" i="2"/>
  <c r="BI163" i="2"/>
  <c r="BH163" i="2"/>
  <c r="BG163" i="2"/>
  <c r="BF163" i="2"/>
  <c r="BE163" i="2"/>
  <c r="T163" i="2"/>
  <c r="R163" i="2"/>
  <c r="P163" i="2"/>
  <c r="J163" i="2"/>
  <c r="BK162" i="2"/>
  <c r="BK161" i="2" s="1"/>
  <c r="J161" i="2" s="1"/>
  <c r="J102" i="2" s="1"/>
  <c r="BI162" i="2"/>
  <c r="BH162" i="2"/>
  <c r="BG162" i="2"/>
  <c r="BF162" i="2"/>
  <c r="BE162" i="2"/>
  <c r="T162" i="2"/>
  <c r="T161" i="2" s="1"/>
  <c r="R162" i="2"/>
  <c r="P162" i="2"/>
  <c r="P161" i="2" s="1"/>
  <c r="J162" i="2"/>
  <c r="R161" i="2"/>
  <c r="BK160" i="2"/>
  <c r="BI160" i="2"/>
  <c r="BH160" i="2"/>
  <c r="BG160" i="2"/>
  <c r="BE160" i="2"/>
  <c r="T160" i="2"/>
  <c r="R160" i="2"/>
  <c r="P160" i="2"/>
  <c r="J160" i="2"/>
  <c r="BF160" i="2" s="1"/>
  <c r="BK159" i="2"/>
  <c r="BI159" i="2"/>
  <c r="BH159" i="2"/>
  <c r="BG159" i="2"/>
  <c r="BE159" i="2"/>
  <c r="T159" i="2"/>
  <c r="R159" i="2"/>
  <c r="P159" i="2"/>
  <c r="J159" i="2"/>
  <c r="BF159" i="2" s="1"/>
  <c r="BK158" i="2"/>
  <c r="BI158" i="2"/>
  <c r="F39" i="2" s="1"/>
  <c r="BH158" i="2"/>
  <c r="BG158" i="2"/>
  <c r="F37" i="2" s="1"/>
  <c r="BE158" i="2"/>
  <c r="F35" i="2" s="1"/>
  <c r="T158" i="2"/>
  <c r="R158" i="2"/>
  <c r="R157" i="2" s="1"/>
  <c r="P158" i="2"/>
  <c r="J158" i="2"/>
  <c r="BF158" i="2" s="1"/>
  <c r="BK157" i="2"/>
  <c r="T157" i="2"/>
  <c r="P157" i="2"/>
  <c r="J157" i="2"/>
  <c r="BK156" i="2"/>
  <c r="BI156" i="2"/>
  <c r="BH156" i="2"/>
  <c r="BG156" i="2"/>
  <c r="BF156" i="2"/>
  <c r="BE156" i="2"/>
  <c r="T156" i="2"/>
  <c r="R156" i="2"/>
  <c r="P156" i="2"/>
  <c r="J156" i="2"/>
  <c r="BK155" i="2"/>
  <c r="BI155" i="2"/>
  <c r="BH155" i="2"/>
  <c r="BG155" i="2"/>
  <c r="BF155" i="2"/>
  <c r="BE155" i="2"/>
  <c r="T155" i="2"/>
  <c r="R155" i="2"/>
  <c r="P155" i="2"/>
  <c r="J155" i="2"/>
  <c r="BK154" i="2"/>
  <c r="BI154" i="2"/>
  <c r="BH154" i="2"/>
  <c r="BG154" i="2"/>
  <c r="BF154" i="2"/>
  <c r="BE154" i="2"/>
  <c r="T154" i="2"/>
  <c r="R154" i="2"/>
  <c r="P154" i="2"/>
  <c r="J154" i="2"/>
  <c r="BK153" i="2"/>
  <c r="BI153" i="2"/>
  <c r="BH153" i="2"/>
  <c r="BG153" i="2"/>
  <c r="BF153" i="2"/>
  <c r="BE153" i="2"/>
  <c r="T153" i="2"/>
  <c r="R153" i="2"/>
  <c r="P153" i="2"/>
  <c r="J153" i="2"/>
  <c r="BK152" i="2"/>
  <c r="BI152" i="2"/>
  <c r="BH152" i="2"/>
  <c r="BG152" i="2"/>
  <c r="BF152" i="2"/>
  <c r="BE152" i="2"/>
  <c r="T152" i="2"/>
  <c r="R152" i="2"/>
  <c r="P152" i="2"/>
  <c r="J152" i="2"/>
  <c r="BK151" i="2"/>
  <c r="BI151" i="2"/>
  <c r="BH151" i="2"/>
  <c r="BG151" i="2"/>
  <c r="BF151" i="2"/>
  <c r="BE151" i="2"/>
  <c r="T151" i="2"/>
  <c r="R151" i="2"/>
  <c r="P151" i="2"/>
  <c r="J151" i="2"/>
  <c r="BK150" i="2"/>
  <c r="BI150" i="2"/>
  <c r="BH150" i="2"/>
  <c r="BG150" i="2"/>
  <c r="BF150" i="2"/>
  <c r="BE150" i="2"/>
  <c r="T150" i="2"/>
  <c r="R150" i="2"/>
  <c r="P150" i="2"/>
  <c r="J150" i="2"/>
  <c r="BK149" i="2"/>
  <c r="BI149" i="2"/>
  <c r="BH149" i="2"/>
  <c r="BG149" i="2"/>
  <c r="BF149" i="2"/>
  <c r="BE149" i="2"/>
  <c r="T149" i="2"/>
  <c r="R149" i="2"/>
  <c r="P149" i="2"/>
  <c r="J149" i="2"/>
  <c r="BK148" i="2"/>
  <c r="BI148" i="2"/>
  <c r="BH148" i="2"/>
  <c r="BG148" i="2"/>
  <c r="BF148" i="2"/>
  <c r="BE148" i="2"/>
  <c r="T148" i="2"/>
  <c r="R148" i="2"/>
  <c r="P148" i="2"/>
  <c r="J148" i="2"/>
  <c r="BK147" i="2"/>
  <c r="BI147" i="2"/>
  <c r="BH147" i="2"/>
  <c r="BG147" i="2"/>
  <c r="BF147" i="2"/>
  <c r="BE147" i="2"/>
  <c r="T147" i="2"/>
  <c r="R147" i="2"/>
  <c r="P147" i="2"/>
  <c r="J147" i="2"/>
  <c r="BK146" i="2"/>
  <c r="BI146" i="2"/>
  <c r="BH146" i="2"/>
  <c r="BG146" i="2"/>
  <c r="BF146" i="2"/>
  <c r="BE146" i="2"/>
  <c r="T146" i="2"/>
  <c r="R146" i="2"/>
  <c r="P146" i="2"/>
  <c r="J146" i="2"/>
  <c r="BK145" i="2"/>
  <c r="BI145" i="2"/>
  <c r="BH145" i="2"/>
  <c r="BG145" i="2"/>
  <c r="BF145" i="2"/>
  <c r="BE145" i="2"/>
  <c r="T145" i="2"/>
  <c r="R145" i="2"/>
  <c r="P145" i="2"/>
  <c r="J145" i="2"/>
  <c r="BK144" i="2"/>
  <c r="BI144" i="2"/>
  <c r="BH144" i="2"/>
  <c r="BG144" i="2"/>
  <c r="BF144" i="2"/>
  <c r="BE144" i="2"/>
  <c r="T144" i="2"/>
  <c r="R144" i="2"/>
  <c r="P144" i="2"/>
  <c r="J144" i="2"/>
  <c r="BK143" i="2"/>
  <c r="BI143" i="2"/>
  <c r="BH143" i="2"/>
  <c r="BG143" i="2"/>
  <c r="BF143" i="2"/>
  <c r="BE143" i="2"/>
  <c r="T143" i="2"/>
  <c r="R143" i="2"/>
  <c r="P143" i="2"/>
  <c r="J143" i="2"/>
  <c r="BK142" i="2"/>
  <c r="BI142" i="2"/>
  <c r="BH142" i="2"/>
  <c r="BG142" i="2"/>
  <c r="BF142" i="2"/>
  <c r="BE142" i="2"/>
  <c r="T142" i="2"/>
  <c r="R142" i="2"/>
  <c r="P142" i="2"/>
  <c r="J142" i="2"/>
  <c r="BK141" i="2"/>
  <c r="BI141" i="2"/>
  <c r="BH141" i="2"/>
  <c r="BG141" i="2"/>
  <c r="BF141" i="2"/>
  <c r="BE141" i="2"/>
  <c r="T141" i="2"/>
  <c r="R141" i="2"/>
  <c r="P141" i="2"/>
  <c r="J141" i="2"/>
  <c r="BK140" i="2"/>
  <c r="BI140" i="2"/>
  <c r="BH140" i="2"/>
  <c r="BG140" i="2"/>
  <c r="BF140" i="2"/>
  <c r="BE140" i="2"/>
  <c r="T140" i="2"/>
  <c r="R140" i="2"/>
  <c r="P140" i="2"/>
  <c r="J140" i="2"/>
  <c r="BK139" i="2"/>
  <c r="BI139" i="2"/>
  <c r="BH139" i="2"/>
  <c r="BG139" i="2"/>
  <c r="BF139" i="2"/>
  <c r="BE139" i="2"/>
  <c r="T139" i="2"/>
  <c r="R139" i="2"/>
  <c r="P139" i="2"/>
  <c r="J139" i="2"/>
  <c r="BK138" i="2"/>
  <c r="BI138" i="2"/>
  <c r="BH138" i="2"/>
  <c r="BG138" i="2"/>
  <c r="BF138" i="2"/>
  <c r="BE138" i="2"/>
  <c r="T138" i="2"/>
  <c r="R138" i="2"/>
  <c r="P138" i="2"/>
  <c r="J138" i="2"/>
  <c r="BK137" i="2"/>
  <c r="BI137" i="2"/>
  <c r="BH137" i="2"/>
  <c r="BG137" i="2"/>
  <c r="BF137" i="2"/>
  <c r="BE137" i="2"/>
  <c r="T137" i="2"/>
  <c r="R137" i="2"/>
  <c r="P137" i="2"/>
  <c r="J137" i="2"/>
  <c r="BK136" i="2"/>
  <c r="BI136" i="2"/>
  <c r="BH136" i="2"/>
  <c r="BG136" i="2"/>
  <c r="BF136" i="2"/>
  <c r="BE136" i="2"/>
  <c r="T136" i="2"/>
  <c r="R136" i="2"/>
  <c r="P136" i="2"/>
  <c r="J136" i="2"/>
  <c r="BK135" i="2"/>
  <c r="BI135" i="2"/>
  <c r="BH135" i="2"/>
  <c r="BG135" i="2"/>
  <c r="BF135" i="2"/>
  <c r="BE135" i="2"/>
  <c r="T135" i="2"/>
  <c r="R135" i="2"/>
  <c r="P135" i="2"/>
  <c r="J135" i="2"/>
  <c r="BK134" i="2"/>
  <c r="BI134" i="2"/>
  <c r="BH134" i="2"/>
  <c r="F38" i="2" s="1"/>
  <c r="BG134" i="2"/>
  <c r="BF134" i="2"/>
  <c r="BE134" i="2"/>
  <c r="T134" i="2"/>
  <c r="T133" i="2" s="1"/>
  <c r="R134" i="2"/>
  <c r="P134" i="2"/>
  <c r="P133" i="2" s="1"/>
  <c r="J134" i="2"/>
  <c r="BK133" i="2"/>
  <c r="R133" i="2"/>
  <c r="R132" i="2" s="1"/>
  <c r="R131" i="2" s="1"/>
  <c r="J127" i="2"/>
  <c r="F127" i="2"/>
  <c r="F125" i="2"/>
  <c r="E123" i="2"/>
  <c r="J109" i="2"/>
  <c r="J108" i="2"/>
  <c r="J107" i="2"/>
  <c r="J105" i="2"/>
  <c r="J103" i="2"/>
  <c r="J101" i="2"/>
  <c r="J93" i="2"/>
  <c r="F93" i="2"/>
  <c r="F91" i="2"/>
  <c r="E89" i="2"/>
  <c r="J39" i="2"/>
  <c r="J38" i="2"/>
  <c r="J37" i="2"/>
  <c r="J35" i="2"/>
  <c r="J26" i="2"/>
  <c r="E26" i="2"/>
  <c r="J128" i="2" s="1"/>
  <c r="J25" i="2"/>
  <c r="J20" i="2"/>
  <c r="E20" i="2"/>
  <c r="F94" i="2" s="1"/>
  <c r="J19" i="2"/>
  <c r="J125" i="2"/>
  <c r="E7" i="2"/>
  <c r="E119" i="2" s="1"/>
  <c r="BD98" i="1"/>
  <c r="BC98" i="1"/>
  <c r="BB98" i="1"/>
  <c r="BA98" i="1"/>
  <c r="AZ98" i="1"/>
  <c r="AY98" i="1"/>
  <c r="AX98" i="1"/>
  <c r="AW98" i="1"/>
  <c r="AT98" i="1" s="1"/>
  <c r="AN98" i="1" s="1"/>
  <c r="AV98" i="1"/>
  <c r="AU98" i="1"/>
  <c r="AG98" i="1"/>
  <c r="BD97" i="1"/>
  <c r="BC97" i="1"/>
  <c r="BB97" i="1"/>
  <c r="BA97" i="1"/>
  <c r="AZ97" i="1"/>
  <c r="AY97" i="1"/>
  <c r="AX97" i="1"/>
  <c r="AW97" i="1"/>
  <c r="AV97" i="1"/>
  <c r="AU97" i="1"/>
  <c r="AT97" i="1"/>
  <c r="AN97" i="1" s="1"/>
  <c r="AG97" i="1"/>
  <c r="BD96" i="1"/>
  <c r="BD95" i="1" s="1"/>
  <c r="BD94" i="1" s="1"/>
  <c r="W33" i="1" s="1"/>
  <c r="BC96" i="1"/>
  <c r="BC95" i="1" s="1"/>
  <c r="BB96" i="1"/>
  <c r="BA96" i="1"/>
  <c r="AZ96" i="1"/>
  <c r="AY96" i="1"/>
  <c r="AX96" i="1"/>
  <c r="AW96" i="1"/>
  <c r="AV96" i="1"/>
  <c r="AT96" i="1" s="1"/>
  <c r="AU96" i="1"/>
  <c r="AU95" i="1" s="1"/>
  <c r="AG96" i="1"/>
  <c r="AG95" i="1" s="1"/>
  <c r="BA95" i="1"/>
  <c r="BA94" i="1" s="1"/>
  <c r="AZ95" i="1"/>
  <c r="AV95" i="1" s="1"/>
  <c r="AS95" i="1"/>
  <c r="AS94" i="1" s="1"/>
  <c r="AM90" i="1"/>
  <c r="L90" i="1"/>
  <c r="AM89" i="1"/>
  <c r="L89" i="1"/>
  <c r="AM87" i="1"/>
  <c r="L87" i="1"/>
  <c r="L85" i="1"/>
  <c r="L84" i="1"/>
  <c r="E85" i="4" l="1"/>
  <c r="AU94" i="1"/>
  <c r="F128" i="2"/>
  <c r="F123" i="3"/>
  <c r="BB95" i="1"/>
  <c r="J134" i="4"/>
  <c r="J101" i="4" s="1"/>
  <c r="BK133" i="4"/>
  <c r="J133" i="4" s="1"/>
  <c r="J100" i="4" s="1"/>
  <c r="J131" i="4"/>
  <c r="J99" i="4" s="1"/>
  <c r="BK123" i="4"/>
  <c r="F34" i="4"/>
  <c r="J34" i="4"/>
  <c r="P123" i="4"/>
  <c r="P122" i="4" s="1"/>
  <c r="R133" i="4"/>
  <c r="T123" i="4"/>
  <c r="T122" i="4" s="1"/>
  <c r="R122" i="4"/>
  <c r="F119" i="4"/>
  <c r="J116" i="4"/>
  <c r="J142" i="3"/>
  <c r="J102" i="3" s="1"/>
  <c r="BK127" i="3"/>
  <c r="F36" i="3"/>
  <c r="J36" i="3"/>
  <c r="F35" i="3"/>
  <c r="J120" i="3"/>
  <c r="J123" i="3"/>
  <c r="E85" i="3"/>
  <c r="P132" i="2"/>
  <c r="P131" i="2" s="1"/>
  <c r="F36" i="2"/>
  <c r="BK132" i="2"/>
  <c r="T132" i="2"/>
  <c r="T131" i="2" s="1"/>
  <c r="J36" i="2"/>
  <c r="J91" i="2"/>
  <c r="J94" i="2"/>
  <c r="J133" i="2"/>
  <c r="J100" i="2" s="1"/>
  <c r="E85" i="2"/>
  <c r="AW94" i="1"/>
  <c r="AK30" i="1" s="1"/>
  <c r="W30" i="1"/>
  <c r="AG94" i="1"/>
  <c r="AX95" i="1"/>
  <c r="BB94" i="1"/>
  <c r="AY95" i="1"/>
  <c r="BC94" i="1"/>
  <c r="AW95" i="1"/>
  <c r="AT95" i="1" s="1"/>
  <c r="AN95" i="1" s="1"/>
  <c r="AZ94" i="1"/>
  <c r="AN96" i="1"/>
  <c r="BK122" i="4" l="1"/>
  <c r="J122" i="4" s="1"/>
  <c r="J123" i="4"/>
  <c r="J97" i="4" s="1"/>
  <c r="BK126" i="3"/>
  <c r="J126" i="3" s="1"/>
  <c r="J127" i="3"/>
  <c r="J99" i="3" s="1"/>
  <c r="J132" i="2"/>
  <c r="J99" i="2" s="1"/>
  <c r="BK131" i="2"/>
  <c r="J131" i="2" s="1"/>
  <c r="W31" i="1"/>
  <c r="AX94" i="1"/>
  <c r="W29" i="1"/>
  <c r="AV94" i="1"/>
  <c r="AK26" i="1"/>
  <c r="W32" i="1"/>
  <c r="AY94" i="1"/>
  <c r="J30" i="4" l="1"/>
  <c r="J39" i="4" s="1"/>
  <c r="J96" i="4"/>
  <c r="J32" i="3"/>
  <c r="J41" i="3" s="1"/>
  <c r="J98" i="3"/>
  <c r="J98" i="2"/>
  <c r="J32" i="2"/>
  <c r="J41" i="2" s="1"/>
  <c r="AK29" i="1"/>
  <c r="AK35" i="1" s="1"/>
  <c r="AT94" i="1"/>
  <c r="AN94" i="1" s="1"/>
</calcChain>
</file>

<file path=xl/sharedStrings.xml><?xml version="1.0" encoding="utf-8"?>
<sst xmlns="http://schemas.openxmlformats.org/spreadsheetml/2006/main" count="3147" uniqueCount="728">
  <si>
    <t>Export Komplet</t>
  </si>
  <si>
    <t/>
  </si>
  <si>
    <t>2.0</t>
  </si>
  <si>
    <t>ZAMOK</t>
  </si>
  <si>
    <t>False</t>
  </si>
  <si>
    <t>{4bee5575-4e7e-45c2-bcd7-d8950381ae97}</t>
  </si>
  <si>
    <t>0,01</t>
  </si>
  <si>
    <t>20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</si>
  <si>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</si>
  <si>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</si>
  <si>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</si>
  <si>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</si>
  <si>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</si>
  <si>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11C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</si>
  <si>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</si>
  <si>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</si>
  <si>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DOBUDOVANIE ZÁKLADNEJ TECHNICKEJ INFRAŠTRUKTÚRY V OBCI ŠARIŠSKÉ JASTRABIE</t>
  </si>
  <si>
    <t>JKSO:</t>
  </si>
  <si>
    <t>KS:</t>
  </si>
  <si>
    <t>Miesto:</t>
  </si>
  <si>
    <t>ŠARIŠSKÉ JASTRABIE</t>
  </si>
  <si>
    <t>Dátum:</t>
  </si>
  <si>
    <t>Objednávateľ:</t>
  </si>
  <si>
    <t>IČO:</t>
  </si>
  <si>
    <t xml:space="preserve"> OBEC ŠARIŠSKÉ JASTRABIE</t>
  </si>
  <si>
    <t>IČ DPH:</t>
  </si>
  <si>
    <t>Zhotoviteľ:</t>
  </si>
  <si>
    <t>Vyplň údaj</t>
  </si>
  <si>
    <t>Projektant:</t>
  </si>
  <si>
    <t>True</t>
  </si>
  <si>
    <t>Spracovateľ:</t>
  </si>
  <si>
    <t xml:space="preserve"> 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</si>
  <si>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</si>
  <si>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</si>
  <si>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</si>
  <si>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</si>
  <si>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</si>
  <si>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</si>
  <si>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</si>
  <si>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</si>
  <si>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</si>
  <si>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</si>
  <si>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</si>
  <si>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</si>
  <si>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</si>
  <si>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</si>
  <si>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</si>
  <si>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</si>
  <si>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</si>
  <si>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</si>
  <si>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</si>
  <si>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</si>
  <si>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</si>
  <si>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</si>
  <si>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</si>
  <si>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</si>
  <si>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</si>
  <si>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</si>
  <si>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</si>
  <si>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</si>
  <si>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</si>
  <si>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</si>
  <si>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</si>
  <si>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</si>
  <si>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</si>
  <si>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</si>
  <si>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</si>
  <si>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</si>
  <si>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</si>
  <si>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</si>
  <si>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</si>
  <si>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</si>
  <si>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</si>
  <si>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</si>
  <si>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</si>
  <si>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</si>
  <si>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</si>
  <si>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1</t>
  </si>
  <si>
    <t>SO 01 - Výstavba chodníka a rekonštrukcia miestnych komunikácii</t>
  </si>
  <si>
    <t>STA</t>
  </si>
  <si>
    <t>{c9c74017-959b-42ef-b675-939aff50c746}</t>
  </si>
  <si>
    <t>/</t>
  </si>
  <si>
    <t>01</t>
  </si>
  <si>
    <t>Trasa A, Trasa B</t>
  </si>
  <si>
    <t>Časť</t>
  </si>
  <si>
    <t>2</t>
  </si>
  <si>
    <t>{4cc23654-e36b-4149-b254-a397b31e4a4e}</t>
  </si>
  <si>
    <t>02</t>
  </si>
  <si>
    <t>Chodník</t>
  </si>
  <si>
    <t>{b33474a5-ecee-40f8-b0a6-6c324b3be26c}</t>
  </si>
  <si>
    <t>SO 02 - Osvetlenie chodníka</t>
  </si>
  <si>
    <t>{db0c9c92-c372-42f6-ae01-ceb737a2aa6a}</t>
  </si>
  <si>
    <t>KRYCÍ LIST ROZPOČTU</t>
  </si>
  <si>
    <t>Objekt:</t>
  </si>
  <si>
    <t>1 - SO 01 - Výstavba chodníka a rekonštrukcia miestnych komunikácii</t>
  </si>
  <si>
    <t>Časť:</t>
  </si>
  <si>
    <t>01 - Trasa A, Trasa B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</si>
  <si>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</si>
  <si>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</si>
  <si>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</si>
  <si>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</si>
  <si>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</si>
  <si>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</si>
  <si>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</si>
  <si>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</si>
  <si>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3 - Zvislé a kompletné konštrukcie</t>
  </si>
  <si>
    <t xml:space="preserve">    4 - Vodorovné konštrukcie</t>
  </si>
  <si>
    <t xml:space="preserve">    5 - Komunikácie</t>
  </si>
  <si>
    <t xml:space="preserve">    8 - Rúrové vedenie</t>
  </si>
  <si>
    <t xml:space="preserve">    9 - Ostatné konštrukcie a práce-búranie</t>
  </si>
  <si>
    <t xml:space="preserve">    99 - Presun hmôt HSV</t>
  </si>
  <si>
    <t>PSV - Práce a dodávky PSV</t>
  </si>
  <si>
    <t xml:space="preserve">    767 - Konštrukcie doplnkové kovové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</si>
  <si>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</si>
  <si>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</si>
  <si>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</si>
  <si>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</si>
  <si>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</si>
  <si>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</si>
  <si>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</si>
  <si>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</si>
  <si>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</si>
  <si>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</si>
  <si>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</si>
  <si>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</si>
  <si>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</si>
  <si>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</si>
  <si>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</si>
  <si>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</si>
  <si>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</si>
  <si>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113106241</t>
  </si>
  <si>
    <t>Rozoberanie vozovky a plochy z panelov so škárami zaliatymi asfaltovou alebo cementovou maltou,  -0,40800t</t>
  </si>
  <si>
    <t>m2</t>
  </si>
  <si>
    <t>4</t>
  </si>
  <si>
    <t>549989569</t>
  </si>
  <si>
    <t>113152130</t>
  </si>
  <si>
    <t>Frézovanie asf. podkladu alebo krytu bez prek., plochy do 500 m2, pruh š. do 0,5 m, hr. 50 mm  0,127 t</t>
  </si>
  <si>
    <t>860819094</t>
  </si>
  <si>
    <t>3</t>
  </si>
  <si>
    <t>114203102</t>
  </si>
  <si>
    <t>Rozobratie dlažby z lomového kameňa alebo betónových tvarníc na sucho, so zaliatymi škárami cementovou maltou</t>
  </si>
  <si>
    <t>m3</t>
  </si>
  <si>
    <t>1681742758</t>
  </si>
  <si>
    <t>121101112</t>
  </si>
  <si>
    <t>Odstránenie ornice s premiestn. na hromady, so zložením na vzdialenosť do 100 m a do 1000 m3</t>
  </si>
  <si>
    <t>2004710633</t>
  </si>
  <si>
    <t>5</t>
  </si>
  <si>
    <t>122201102</t>
  </si>
  <si>
    <t>Odkopávka a prekopávka nezapažená v hornine 3, nad 100 do 1000 m3</t>
  </si>
  <si>
    <t>1150634141</t>
  </si>
  <si>
    <t>6</t>
  </si>
  <si>
    <t>122201109</t>
  </si>
  <si>
    <t>Odkopávky a prekopávky nezapažené. Príplatok k cenám za lepivosť horniny 3</t>
  </si>
  <si>
    <t>2139746367</t>
  </si>
  <si>
    <t>7</t>
  </si>
  <si>
    <t>132201101</t>
  </si>
  <si>
    <t>Výkop ryhy do šírky 600 mm v horn.3 do 100 m3</t>
  </si>
  <si>
    <t>-1074509483</t>
  </si>
  <si>
    <t>8</t>
  </si>
  <si>
    <t>132201109</t>
  </si>
  <si>
    <t>Príplatok k cene za lepivosť pri hĺbení rýh šírky do 600 mm zapažených i nezapažených s urovnaním dna v hornine 3</t>
  </si>
  <si>
    <t>-323474368</t>
  </si>
  <si>
    <t>9</t>
  </si>
  <si>
    <t>132201202</t>
  </si>
  <si>
    <t>Výkop ryhy šírky 600-2000mm horn.3 od 100 do 1000 m3</t>
  </si>
  <si>
    <t>-73381146</t>
  </si>
  <si>
    <t>10</t>
  </si>
  <si>
    <t>132201209</t>
  </si>
  <si>
    <t>Príplatok k cenám za lepivosť pri hĺbení rýh š. nad 600 do 2 000 mm zapaž. i nezapažených, s urovnaním dna v hornine 3</t>
  </si>
  <si>
    <t>-1065463981</t>
  </si>
  <si>
    <t>11</t>
  </si>
  <si>
    <t>133201101</t>
  </si>
  <si>
    <t>Výkop šachty zapaženej, hornina 3 do 100 m3</t>
  </si>
  <si>
    <t>-1584688835</t>
  </si>
  <si>
    <t>12</t>
  </si>
  <si>
    <t>133201109</t>
  </si>
  <si>
    <t>Príplatok k cenám za lepivosť pri hĺbení šachiet zapažených i nezapažených v hornine 3</t>
  </si>
  <si>
    <t>-1951220611</t>
  </si>
  <si>
    <t>13</t>
  </si>
  <si>
    <t>162501122</t>
  </si>
  <si>
    <t>Vodorovné premiestnenie výkopku po spevnenej ceste z horniny tr.1-4, nad 100 do 1000 m3 na vzdialenosť do 3000 m</t>
  </si>
  <si>
    <t>1323968694</t>
  </si>
  <si>
    <t>14</t>
  </si>
  <si>
    <t>167101101</t>
  </si>
  <si>
    <t>Nakladanie neuľahnutého výkopku z hornín tr.1-4 do 100 m3</t>
  </si>
  <si>
    <t>2088490189</t>
  </si>
  <si>
    <t>15</t>
  </si>
  <si>
    <t>171101131</t>
  </si>
  <si>
    <t>Uloženie sypaniny do násypu  nesúdržných a súdržných hornín striedavo ukladaných</t>
  </si>
  <si>
    <t>-1911742520</t>
  </si>
  <si>
    <t>16</t>
  </si>
  <si>
    <t>171201202</t>
  </si>
  <si>
    <t>Uloženie sypaniny na skládky nad 100 do 1000 m3</t>
  </si>
  <si>
    <t>-1263941984</t>
  </si>
  <si>
    <t>17</t>
  </si>
  <si>
    <t>174101001</t>
  </si>
  <si>
    <t>Zásyp sypaninou so zhutnením jám, šachiet, rýh, zárezov alebo okolo objektov do 100 m3</t>
  </si>
  <si>
    <t>-2010694196</t>
  </si>
  <si>
    <t>18</t>
  </si>
  <si>
    <t>175101101</t>
  </si>
  <si>
    <t>Obsyp potrubia sypaninou z vhodných hornín 1 až 4 bez prehodenia sypaniny</t>
  </si>
  <si>
    <t>-1137942683</t>
  </si>
  <si>
    <t>19</t>
  </si>
  <si>
    <t>M</t>
  </si>
  <si>
    <t>583310001100</t>
  </si>
  <si>
    <t>Kamenivo ťažené hrubé frakcia 4-8 mm</t>
  </si>
  <si>
    <t>t</t>
  </si>
  <si>
    <t>-1838918463</t>
  </si>
  <si>
    <t>180401212</t>
  </si>
  <si>
    <t>Založenie trávnika lúčneho výsevom na svahu nad 1:5 do 1:2</t>
  </si>
  <si>
    <t>-1446324887</t>
  </si>
  <si>
    <t>21</t>
  </si>
  <si>
    <t>005720001300</t>
  </si>
  <si>
    <t>Osivá tráv - trávové semeno</t>
  </si>
  <si>
    <t>kg</t>
  </si>
  <si>
    <t>-163473902</t>
  </si>
  <si>
    <t>22</t>
  </si>
  <si>
    <t>181201102</t>
  </si>
  <si>
    <t>Úprava pláne v násypoch v hornine 1-4 so zhutnením</t>
  </si>
  <si>
    <t>-1926572633</t>
  </si>
  <si>
    <t>23</t>
  </si>
  <si>
    <t>182301121</t>
  </si>
  <si>
    <t>Rozprestretie ornice na svahu so sklonom nad 1:5, plocha do 500 m2, hr.do 100 mm</t>
  </si>
  <si>
    <t>-681283771</t>
  </si>
  <si>
    <t>Zakladanie</t>
  </si>
  <si>
    <t>24</t>
  </si>
  <si>
    <t>212572111</t>
  </si>
  <si>
    <t>Lôžko pre trativod zo štrkopiesku triedeného</t>
  </si>
  <si>
    <t>1430709051</t>
  </si>
  <si>
    <t>25</t>
  </si>
  <si>
    <t>212752127</t>
  </si>
  <si>
    <t>Trativody z flexodrenážnych rúr DN 160</t>
  </si>
  <si>
    <t>m</t>
  </si>
  <si>
    <t>-561622875</t>
  </si>
  <si>
    <t>26</t>
  </si>
  <si>
    <t>275313611</t>
  </si>
  <si>
    <t>Betón základových pätiek, prostý tr.C 16/20</t>
  </si>
  <si>
    <t>760450472</t>
  </si>
  <si>
    <t>Zvislé a kompletné konštrukcie</t>
  </si>
  <si>
    <t>27</t>
  </si>
  <si>
    <t>338171121</t>
  </si>
  <si>
    <t>Osadenie stľpika oceľového plotového do výšky nad 2,0m zaliatim cem.mal.</t>
  </si>
  <si>
    <t>ks</t>
  </si>
  <si>
    <t>479906522</t>
  </si>
  <si>
    <t>28</t>
  </si>
  <si>
    <t>553510022900</t>
  </si>
  <si>
    <t>Stĺpik, d 48 mm, výška 2 m, výška pletiva 1,6 m, poplastovaný s PVC čiapkou, pre pletivo v rolkách</t>
  </si>
  <si>
    <t>-1803951799</t>
  </si>
  <si>
    <t>29</t>
  </si>
  <si>
    <t>338172111</t>
  </si>
  <si>
    <t>Osadzovanie vzpery oceľovej plotovej so zaliatím cementovou maltou do vynechaných otvorov</t>
  </si>
  <si>
    <t>413487561</t>
  </si>
  <si>
    <t>30</t>
  </si>
  <si>
    <t>553510023200</t>
  </si>
  <si>
    <t>Vzpera, d 38 mm, výška 2 m, výška pletiva 1,6 m, poplastovaná, pre pletivo v rolkách</t>
  </si>
  <si>
    <t>1356737534</t>
  </si>
  <si>
    <t>Vodorovné konštrukcie</t>
  </si>
  <si>
    <t>31</t>
  </si>
  <si>
    <t>451312211</t>
  </si>
  <si>
    <t>Podklad pod dlažbu z betónu prostého tr. C 8/10 hr. nad 100 do 150 mm</t>
  </si>
  <si>
    <t>375287717</t>
  </si>
  <si>
    <t>32</t>
  </si>
  <si>
    <t>451573111</t>
  </si>
  <si>
    <t>Lôžko pod potrubie, stoky a drobné objekty, v otvorenom výkope z piesku a štrkopiesku do 63 mm</t>
  </si>
  <si>
    <t>-1373602149</t>
  </si>
  <si>
    <t>33</t>
  </si>
  <si>
    <t>465513127</t>
  </si>
  <si>
    <t>Dlažba z lomového kameňa, na cementovú maltu, s vyškárovaním cementovou maltou, hr. kameňa 200 mm</t>
  </si>
  <si>
    <t>1704541972</t>
  </si>
  <si>
    <t>Komunikácie</t>
  </si>
  <si>
    <t>34</t>
  </si>
  <si>
    <t>564861111</t>
  </si>
  <si>
    <t>Podklad zo štrkodrviny s rozprestretím a zhutnením, po zhutnení hr. 200 mm</t>
  </si>
  <si>
    <t>1269530429</t>
  </si>
  <si>
    <t>35</t>
  </si>
  <si>
    <t>567132113</t>
  </si>
  <si>
    <t>Podklad z kameniva stmeleného cementom s rozprestretím a zhutnením, CBGM C 8/10 (C 6/8), po zhutnení hr. 180 mm</t>
  </si>
  <si>
    <t>-947005130</t>
  </si>
  <si>
    <t>36</t>
  </si>
  <si>
    <t>569831111</t>
  </si>
  <si>
    <t>Spevnenie krajníc alebo komun. pre peších s rozpr. a zhutnením, štrkodrvinou hr. 100 mm</t>
  </si>
  <si>
    <t>875319630</t>
  </si>
  <si>
    <t>37</t>
  </si>
  <si>
    <t>573111120</t>
  </si>
  <si>
    <t>Postrek asfaltový infiltračný s posypom kamenivom z asfaltu cestného v množstve 0,80 kg/m2</t>
  </si>
  <si>
    <t>117036174</t>
  </si>
  <si>
    <t>38</t>
  </si>
  <si>
    <t>573231107</t>
  </si>
  <si>
    <t>Postrek asfaltový spojovací bez posypu kamenivom z cestnej emulzie v množstve 0,50 kg/m2</t>
  </si>
  <si>
    <t>600703961</t>
  </si>
  <si>
    <t>39</t>
  </si>
  <si>
    <t>577144221</t>
  </si>
  <si>
    <t>Asfaltový betón vrstva obrusná AC 11 O v pruhu š. nad 3 m z nemodifik. asfaltu tr. I, po zhutnení hr. 50 mm</t>
  </si>
  <si>
    <t>-639284764</t>
  </si>
  <si>
    <t>40</t>
  </si>
  <si>
    <t>577164421</t>
  </si>
  <si>
    <t>Asfaltový betón vrstva ložná AC 22 L v pruhu š. nad 3 m z nemodifik. asfaltu tr. I, po zhutnení hr. 70 mm</t>
  </si>
  <si>
    <t>-1564638857</t>
  </si>
  <si>
    <t>Rúrové vedenie</t>
  </si>
  <si>
    <t>41</t>
  </si>
  <si>
    <t>871356028</t>
  </si>
  <si>
    <t>Montáž kanalizačného PVC-U potrubia hladkého plnostenného DN 200</t>
  </si>
  <si>
    <t>2094106111</t>
  </si>
  <si>
    <t>42</t>
  </si>
  <si>
    <t>286110012500</t>
  </si>
  <si>
    <t>Rúra kanalizačná PVC-U hrdlová hladká D 200x4,5 mm, dĺ. 1 m</t>
  </si>
  <si>
    <t>140406091</t>
  </si>
  <si>
    <t>43</t>
  </si>
  <si>
    <t>877356006</t>
  </si>
  <si>
    <t>Montáž kanalizačného PVC-U kolena DN 200</t>
  </si>
  <si>
    <t>161944211</t>
  </si>
  <si>
    <t>44</t>
  </si>
  <si>
    <t>286510005100</t>
  </si>
  <si>
    <t xml:space="preserve">Koleno PVC-U, DN 200x87° hladká pre kanalizáciu </t>
  </si>
  <si>
    <t>2033259155</t>
  </si>
  <si>
    <t>Ostatné konštrukcie a práce-búranie</t>
  </si>
  <si>
    <t>45</t>
  </si>
  <si>
    <t>914001102</t>
  </si>
  <si>
    <t xml:space="preserve">Dočasné dopravné značenie-montáž, prenájom, demontáž </t>
  </si>
  <si>
    <t>kpl</t>
  </si>
  <si>
    <t>-1945371614</t>
  </si>
  <si>
    <t>46</t>
  </si>
  <si>
    <t>919411121</t>
  </si>
  <si>
    <t>Čelo priepustu z betónu prostého z rúr DN 600 až DN 800 mm</t>
  </si>
  <si>
    <t>1055021857</t>
  </si>
  <si>
    <t>47</t>
  </si>
  <si>
    <t>919514112</t>
  </si>
  <si>
    <t>Zhotovenie priepustu z rúr železobetónových DN 600</t>
  </si>
  <si>
    <t>-2129481127</t>
  </si>
  <si>
    <t>48</t>
  </si>
  <si>
    <t>592210000800</t>
  </si>
  <si>
    <t>Rúra železobetónová pre dažďové odpadné vody TZP 4-60, DN 600, dĺ. 1000 mm, zosilená</t>
  </si>
  <si>
    <t>670330018</t>
  </si>
  <si>
    <t>49</t>
  </si>
  <si>
    <t>919723210</t>
  </si>
  <si>
    <t>Pružná asfaltová zalievka</t>
  </si>
  <si>
    <t>-1706290830</t>
  </si>
  <si>
    <t>50</t>
  </si>
  <si>
    <t>916362112</t>
  </si>
  <si>
    <t>Osadenie cestného obrubníka betónového stojatého do lôžka z betónu prostého tr. C 16/20 s bočnou oporou</t>
  </si>
  <si>
    <t>-188433051</t>
  </si>
  <si>
    <t>51</t>
  </si>
  <si>
    <t>592170000900</t>
  </si>
  <si>
    <t>Obrubník cestný bez skosenia rovný, lxšxv 1000x150x260 mm</t>
  </si>
  <si>
    <t>734158977</t>
  </si>
  <si>
    <t>52</t>
  </si>
  <si>
    <t>919735112</t>
  </si>
  <si>
    <t>Rezanie existujúceho asfaltového krytu alebo podkladu hĺbky nad 50 do 100 mm</t>
  </si>
  <si>
    <t>686580014</t>
  </si>
  <si>
    <t>53</t>
  </si>
  <si>
    <t>935114494</t>
  </si>
  <si>
    <t>Osadenie vpustu pre odvodňovací betónový žľab univerzálny s ochrannou hranou vnútornej šírky 300 mm</t>
  </si>
  <si>
    <t>1221224213</t>
  </si>
  <si>
    <t>54</t>
  </si>
  <si>
    <t>4050</t>
  </si>
  <si>
    <t>Univerzálna odtoková vpusť, dvojdielna, bez krytu, dxšxv=510x390x850 mm</t>
  </si>
  <si>
    <t>948004504</t>
  </si>
  <si>
    <t>55</t>
  </si>
  <si>
    <t>4054</t>
  </si>
  <si>
    <t>Medzikus pre nastavenie výšky odtokovej vpuste, dxšxv=510x390x400 mm</t>
  </si>
  <si>
    <t>-554366064</t>
  </si>
  <si>
    <t>56</t>
  </si>
  <si>
    <t>4263</t>
  </si>
  <si>
    <t>FASERFIX SUPER 300, liatinový kryt, štrbiny 2x136/18  tr. D400, dxšxv=500x377x40 mm, alebo alternatíva</t>
  </si>
  <si>
    <t>1514110792</t>
  </si>
  <si>
    <t>57</t>
  </si>
  <si>
    <t>99938</t>
  </si>
  <si>
    <t>FASERFIX SUPER 100, skrutka so 6-hranou hlavou s ozubenou prírubou, Verbus Ripp M10, alebo alternatíva</t>
  </si>
  <si>
    <t>-697092052</t>
  </si>
  <si>
    <t>58</t>
  </si>
  <si>
    <t>935114514</t>
  </si>
  <si>
    <t>Osadenie odvodňovacieho betónového žľabu štandardného vnútornej šírky 100 mm a s liatinovým krytom, triedy D 400</t>
  </si>
  <si>
    <t>-430199724</t>
  </si>
  <si>
    <t>59</t>
  </si>
  <si>
    <t>48777</t>
  </si>
  <si>
    <t>RECYFIX NC 100, žľab typ 020 s liat.krytom, čiernym, štrbiny 10 mm, aretácia 8 skrutkami, tr. D 400, dxšxv=1000x160x250 mm, alebo alternatíva</t>
  </si>
  <si>
    <t>926691392</t>
  </si>
  <si>
    <t>60</t>
  </si>
  <si>
    <t>48683</t>
  </si>
  <si>
    <t>RECYFIX NC 100, čelná stena, plná, z kompozitu, typ 020, dxšxv=0x160x250 mm, alebo alternatíva</t>
  </si>
  <si>
    <t>-993303157</t>
  </si>
  <si>
    <t>61</t>
  </si>
  <si>
    <t>935114634</t>
  </si>
  <si>
    <t>Osadenie odvodňovacieho betónového žľabu pre vysoké zaťaženie,   vnútornej šírky 200 mm, triedy D 400</t>
  </si>
  <si>
    <t>1814686000</t>
  </si>
  <si>
    <t>62</t>
  </si>
  <si>
    <t>36215</t>
  </si>
  <si>
    <t>RECYFIX MONOTEC 200, žľab typ 450, tr. D 400, dxšxv=1000x250x450 mm, alebo alternatíva</t>
  </si>
  <si>
    <t>476419706</t>
  </si>
  <si>
    <t>63</t>
  </si>
  <si>
    <t>966008111</t>
  </si>
  <si>
    <t>Búranie rúrového priepustu, z rúr DN do 300 mm,  -0,75300t</t>
  </si>
  <si>
    <t>1036599722</t>
  </si>
  <si>
    <t>64</t>
  </si>
  <si>
    <t>966067112</t>
  </si>
  <si>
    <t>Rozobratie plotov výšky do 250 cm, z drôteného pletiva alebo z plechu,  -0,01000t</t>
  </si>
  <si>
    <t>488809081</t>
  </si>
  <si>
    <t>65</t>
  </si>
  <si>
    <t>979082213</t>
  </si>
  <si>
    <t>Vodorovná doprava sutiny so zložením a hrubým urovnaním na vzdialenosť do 1 km</t>
  </si>
  <si>
    <t>1900962951</t>
  </si>
  <si>
    <t>66</t>
  </si>
  <si>
    <t>979082219</t>
  </si>
  <si>
    <t>Príplatok k cene za každý ďalší aj začatý 1 km nad 1 km</t>
  </si>
  <si>
    <t>-115828832</t>
  </si>
  <si>
    <t>67</t>
  </si>
  <si>
    <t>979093513</t>
  </si>
  <si>
    <t>Drvenie stavebného odpadu z demolácií (bez kov. mat.) z muriva z betónu železového</t>
  </si>
  <si>
    <t>1489173689</t>
  </si>
  <si>
    <t>99</t>
  </si>
  <si>
    <t>Presun hmôt HSV</t>
  </si>
  <si>
    <t>68</t>
  </si>
  <si>
    <t>998225111</t>
  </si>
  <si>
    <t>Presun hmôt pre pozemnú komunikáciu a letisko s krytom asfaltovým akejkoľvek dĺžky objektu</t>
  </si>
  <si>
    <t>1996253127</t>
  </si>
  <si>
    <t>PSV</t>
  </si>
  <si>
    <t>Práce a dodávky PSV</t>
  </si>
  <si>
    <t>767</t>
  </si>
  <si>
    <t>Konštrukcie doplnkové kovové</t>
  </si>
  <si>
    <t>69</t>
  </si>
  <si>
    <t>767911120</t>
  </si>
  <si>
    <t>Montáž oplotenia strojového pletiva, s výškou do 1,6 m</t>
  </si>
  <si>
    <t>-1887591978</t>
  </si>
  <si>
    <t>70</t>
  </si>
  <si>
    <t>313290002700</t>
  </si>
  <si>
    <t>Pletivo pozinkované pletené štvorhranné, oko 60 mm, drôt d 2 mm, vxl 1,6x25 m, bez napínacieho drôtu</t>
  </si>
  <si>
    <t>1595394028</t>
  </si>
  <si>
    <t>71</t>
  </si>
  <si>
    <t>553510009200</t>
  </si>
  <si>
    <t>Napinák PVC (biely, zelený)  pre napínanie pletiva s napínacím drôtom</t>
  </si>
  <si>
    <t>2066396510</t>
  </si>
  <si>
    <t>72</t>
  </si>
  <si>
    <t>5535855250</t>
  </si>
  <si>
    <t>Napínacia tyčka 0,85 m</t>
  </si>
  <si>
    <t>-142617004</t>
  </si>
  <si>
    <t>73</t>
  </si>
  <si>
    <t>156150000100</t>
  </si>
  <si>
    <t>Drôt napínací poplastovaný D 2,2/50 m</t>
  </si>
  <si>
    <t>-88479664</t>
  </si>
  <si>
    <t>74</t>
  </si>
  <si>
    <t>156150001900</t>
  </si>
  <si>
    <t>Drôt viazací PVC (biely,zelený) 1,5/50 m</t>
  </si>
  <si>
    <t>104195802</t>
  </si>
  <si>
    <t>75</t>
  </si>
  <si>
    <t>76792080r</t>
  </si>
  <si>
    <t>Preloženie vstupnej brány</t>
  </si>
  <si>
    <t>1292363436</t>
  </si>
  <si>
    <t>02 - Chodník</t>
  </si>
  <si>
    <t>121101111</t>
  </si>
  <si>
    <t>Odstránenie ornice s vodor. premiestn. na hromady, so zložením na vzdialenosť do 100 m a do 100m3</t>
  </si>
  <si>
    <t>122201101</t>
  </si>
  <si>
    <t>Odkopávka a prekopávka nezapažená v hornine 3, do 100 m3</t>
  </si>
  <si>
    <t>162501102</t>
  </si>
  <si>
    <t>Vodorovné premiestnenie výkopku po spevnenej ceste z horniny tr.1-4, do 100 m3 na vzdialenosť do 3000 m</t>
  </si>
  <si>
    <t>171201201</t>
  </si>
  <si>
    <t>Uloženie sypaniny na skládky do 100 m3</t>
  </si>
  <si>
    <t>273362021</t>
  </si>
  <si>
    <t>Výstuž základových dosiek zo zvár. sietí KARI</t>
  </si>
  <si>
    <t>-233609232</t>
  </si>
  <si>
    <t>564851111</t>
  </si>
  <si>
    <t>Podklad zo štrkodrviny s rozprestretím a zhutnením, po zhutnení hr. 150 mm</t>
  </si>
  <si>
    <t>565072019</t>
  </si>
  <si>
    <t>567114211</t>
  </si>
  <si>
    <t>Podklad z podkladového betónu PB II tr. C 16/20 hr. 100 mm</t>
  </si>
  <si>
    <t>1996118364</t>
  </si>
  <si>
    <t>596911164</t>
  </si>
  <si>
    <t>Kladenie betónovej zámkovej dlažby komunikácií pre peších hr. 80 mm pre peších nad 300 m2 so zriadením lôžka z kameniva hr. 30 mm</t>
  </si>
  <si>
    <t>495685428</t>
  </si>
  <si>
    <t>592460011700</t>
  </si>
  <si>
    <t>Dlažba zámková betónová, hr.80 mm</t>
  </si>
  <si>
    <t>-1939557330</t>
  </si>
  <si>
    <t>596911331</t>
  </si>
  <si>
    <t>Kladenie dlažby pre nevidiacich hr.60 mm do lôžka z kameniva ťaženého</t>
  </si>
  <si>
    <t>352073599</t>
  </si>
  <si>
    <t>592460006800</t>
  </si>
  <si>
    <t>Dlažba betónová nopková, pre nevidiacich, rozmer 200x200x60 mm, červená</t>
  </si>
  <si>
    <t>925999150</t>
  </si>
  <si>
    <t>-1752521828</t>
  </si>
  <si>
    <t>592170001000</t>
  </si>
  <si>
    <t>Obrubník  cestný, lxšxv 1000x150x260 mm</t>
  </si>
  <si>
    <t>916561112</t>
  </si>
  <si>
    <t>Osadenie záhonového alebo parkového obrubníka betón., do lôžka z bet. pros. tr. C 16/20 s bočnou oporou</t>
  </si>
  <si>
    <t>-189425078</t>
  </si>
  <si>
    <t>592170001800</t>
  </si>
  <si>
    <t>Obrubník  parkový, lxšxv 1000x50x200 mm, sivá</t>
  </si>
  <si>
    <t>-539668262</t>
  </si>
  <si>
    <t>998223011</t>
  </si>
  <si>
    <t>Presun hmôt pre pozemné komunikácie s krytom dláždeným (822 2.3, 822 5.3) akejkoľvek dĺžky objektu</t>
  </si>
  <si>
    <t>2 - SO 02 - Osvetlenie chodníka</t>
  </si>
  <si>
    <t>M - Práce a dodávky M</t>
  </si>
  <si>
    <t xml:space="preserve">    21-M - Elektromontáže</t>
  </si>
  <si>
    <t xml:space="preserve">    46-M - Zemné práce pri extr.mont.prácach</t>
  </si>
  <si>
    <t>131201201</t>
  </si>
  <si>
    <t>Výkop zapaženej jamy v hornine 3, do 100 m3</t>
  </si>
  <si>
    <t>454593094</t>
  </si>
  <si>
    <t>141720015</t>
  </si>
  <si>
    <t>Neriadené zemné pretláčanie v hornine tr. 3-4, priemer pretláčania cez 90 do 110 mm</t>
  </si>
  <si>
    <t>-1109187988</t>
  </si>
  <si>
    <t>3412611008</t>
  </si>
  <si>
    <t>Rúrka FXKVR 110 čierna</t>
  </si>
  <si>
    <t>248672499</t>
  </si>
  <si>
    <t>151101101</t>
  </si>
  <si>
    <t>Paženie a rozopretie stien rýh pre podzemné vedenie, príložné do 2 m</t>
  </si>
  <si>
    <t>-1613082789</t>
  </si>
  <si>
    <t>151101111</t>
  </si>
  <si>
    <t>Odstránenie paženia rýh pre podzemné vedenie, príložné hĺbky do 2 m</t>
  </si>
  <si>
    <t>-1978482120</t>
  </si>
  <si>
    <t>366371508</t>
  </si>
  <si>
    <t>275313811</t>
  </si>
  <si>
    <t>Betón základových pätiek, prostý tr.C 30/37</t>
  </si>
  <si>
    <t>1961186002</t>
  </si>
  <si>
    <t>Práce a dodávky M</t>
  </si>
  <si>
    <t>21-M</t>
  </si>
  <si>
    <t>Elektromontáže</t>
  </si>
  <si>
    <t>210010124</t>
  </si>
  <si>
    <t>Rúrka ochranná z PE, novoduru, do D 80 mm, uložená voľne, vnútorná</t>
  </si>
  <si>
    <t>-955619271</t>
  </si>
  <si>
    <t>3412611007</t>
  </si>
  <si>
    <t>Rúrka ohybná FXP63</t>
  </si>
  <si>
    <t>128</t>
  </si>
  <si>
    <t>1978621753</t>
  </si>
  <si>
    <t>210010125</t>
  </si>
  <si>
    <t>Rúrka ochranná z PE, novoduru ap., uložená voľne vnútorná do D 100 mm</t>
  </si>
  <si>
    <t>1356057023</t>
  </si>
  <si>
    <t>345710006500</t>
  </si>
  <si>
    <t>Rúrka ohybná HD-PR FXKVR DN 90</t>
  </si>
  <si>
    <t>-1295486007</t>
  </si>
  <si>
    <t>2100101350</t>
  </si>
  <si>
    <t>Rúrka ochranná z PE, novoduru ap., uložená pevne do D 80 mm</t>
  </si>
  <si>
    <t>1204261682</t>
  </si>
  <si>
    <t>2861120200</t>
  </si>
  <si>
    <t>Chranicka kab. HDPE 63x5,8 pevna hladka</t>
  </si>
  <si>
    <t>bm</t>
  </si>
  <si>
    <t>791268014</t>
  </si>
  <si>
    <t>3451106000</t>
  </si>
  <si>
    <t>Príchytka SONAP  75-90</t>
  </si>
  <si>
    <t>-1932676209</t>
  </si>
  <si>
    <t>3451106001</t>
  </si>
  <si>
    <t>Paska upinacia 9,5mm / 2-2,5kN</t>
  </si>
  <si>
    <t>1623699288</t>
  </si>
  <si>
    <t>210050841</t>
  </si>
  <si>
    <t>Číslovanie stožiara farbou</t>
  </si>
  <si>
    <t>KUS</t>
  </si>
  <si>
    <t>-1787142558</t>
  </si>
  <si>
    <t>210101154</t>
  </si>
  <si>
    <t>Koncovka eprosinová pre celoplastové káble 1 kV do 4 x 25 mm2 (3x35 mm2)</t>
  </si>
  <si>
    <t>417569598</t>
  </si>
  <si>
    <t>3451810650</t>
  </si>
  <si>
    <t>Hlava rozdel. kab. 4x 6-25 mm2</t>
  </si>
  <si>
    <t>1200354950</t>
  </si>
  <si>
    <t>210120102</t>
  </si>
  <si>
    <t>Poistkový náboj vč.montáže nožový náboj do 500 V</t>
  </si>
  <si>
    <t>210951400</t>
  </si>
  <si>
    <t>345290004300</t>
  </si>
  <si>
    <t>Poistková vložka PNA000 6A gG, Un AC 500 V/DC 250 V, veľkosť 000, gG</t>
  </si>
  <si>
    <t>2062630254</t>
  </si>
  <si>
    <t>210120310</t>
  </si>
  <si>
    <t>Bleskoistka NN a VN vrátane zapojenia NN do 500 V</t>
  </si>
  <si>
    <t>1768672893</t>
  </si>
  <si>
    <t>3458020670</t>
  </si>
  <si>
    <t>Obmedzovač BOP-R 044/10 + SE 45.1</t>
  </si>
  <si>
    <t>851910695</t>
  </si>
  <si>
    <t>210193043</t>
  </si>
  <si>
    <t>skriňa prípojková plastová SPP na stĺp</t>
  </si>
  <si>
    <t>1836103321</t>
  </si>
  <si>
    <t>3570190793</t>
  </si>
  <si>
    <t>Skriňa prípojková plastová jeden odberateľ  na stĺp SPP 2D IV P21</t>
  </si>
  <si>
    <t>-1666525868</t>
  </si>
  <si>
    <t>PC-DRZ-UDPS</t>
  </si>
  <si>
    <t>Držiak skrine SPP2</t>
  </si>
  <si>
    <t>-1222309677</t>
  </si>
  <si>
    <t>-792001019</t>
  </si>
  <si>
    <t>-515192519</t>
  </si>
  <si>
    <t>210201810</t>
  </si>
  <si>
    <t>Zapojenie svietidla 1x svetelný zdroj, uličného, LED</t>
  </si>
  <si>
    <t>582139138</t>
  </si>
  <si>
    <t>34843013501</t>
  </si>
  <si>
    <t>Svietidlo BGP615 T25 1x LED12-4S/740 DM50; alebo alternatíva</t>
  </si>
  <si>
    <t>-1727511892</t>
  </si>
  <si>
    <t>210201851</t>
  </si>
  <si>
    <t>Montáž 4m stožiara so zemným koncom pre uličné svietidlá</t>
  </si>
  <si>
    <t>-936837496</t>
  </si>
  <si>
    <t>3484301460</t>
  </si>
  <si>
    <t>Osvetľovací stožiar s prírubou STK 60/40/3PK14 (4m); alebo alternatíva</t>
  </si>
  <si>
    <t>-734082517</t>
  </si>
  <si>
    <t>348370004500</t>
  </si>
  <si>
    <t>Rošt základový ZR pre stožiar výšky 3-5 m</t>
  </si>
  <si>
    <t>-1935492281</t>
  </si>
  <si>
    <t>210204103</t>
  </si>
  <si>
    <t>Výložník oceľový jednoramenný - do hmotn. 35 kg</t>
  </si>
  <si>
    <t>87276893</t>
  </si>
  <si>
    <t>3160307600</t>
  </si>
  <si>
    <t>Výložník V-BS-500; alebo alternatíva</t>
  </si>
  <si>
    <t>-1345431052</t>
  </si>
  <si>
    <t>210204201</t>
  </si>
  <si>
    <t>Elektrovýstroj stožiara pre 1 okruh</t>
  </si>
  <si>
    <t>535413894</t>
  </si>
  <si>
    <t>3450662300</t>
  </si>
  <si>
    <t>Svorkovnica  NTB1; alebo alternatíva</t>
  </si>
  <si>
    <t>10501505</t>
  </si>
  <si>
    <t>3580760749</t>
  </si>
  <si>
    <t>Poistková vložka PV10 6A gG</t>
  </si>
  <si>
    <t>-1182163714</t>
  </si>
  <si>
    <t>210220001</t>
  </si>
  <si>
    <t>Uzemňovacie vedenie na povrchu FeZn</t>
  </si>
  <si>
    <t>-1435730642</t>
  </si>
  <si>
    <t>3544224150</t>
  </si>
  <si>
    <t>Územňovací vodič    ocelový žiarovo zinkovaný  označenie     O 10</t>
  </si>
  <si>
    <t>-114903119</t>
  </si>
  <si>
    <t>210220010</t>
  </si>
  <si>
    <t>Náter zemniaceho pásku do 120 mm2(1x náter včít.svo riek a vyznač.žlt.pruhov)</t>
  </si>
  <si>
    <t>-2061375137</t>
  </si>
  <si>
    <t>2462167500</t>
  </si>
  <si>
    <t>Email syntetický  vonkajší Industrol zelený S 2013</t>
  </si>
  <si>
    <t>-1148024618</t>
  </si>
  <si>
    <t>2462168100</t>
  </si>
  <si>
    <t>Email syntetický  vonkajší Industrol žltý   S 2013</t>
  </si>
  <si>
    <t>1956887814</t>
  </si>
  <si>
    <t>2464203000</t>
  </si>
  <si>
    <t>Riedidlo do olejovo-syntetickej farby S 6006</t>
  </si>
  <si>
    <t>-165056929</t>
  </si>
  <si>
    <t>210220021</t>
  </si>
  <si>
    <t>Uzemňovacie vedenie v zemi včít. svoriek,prepojenia, izolácie spojov FeZn do 120 mm2</t>
  </si>
  <si>
    <t>-1010979173</t>
  </si>
  <si>
    <t>3544112000</t>
  </si>
  <si>
    <t>Páska uzemňovacia 30x4 mm</t>
  </si>
  <si>
    <t>-1899867865</t>
  </si>
  <si>
    <t>210220301</t>
  </si>
  <si>
    <t>Bleskozvodová svorka do 2 skrutiek (SS, SR 03)</t>
  </si>
  <si>
    <t>-15533398</t>
  </si>
  <si>
    <t>3540406500</t>
  </si>
  <si>
    <t>HR-Svorka SR 02</t>
  </si>
  <si>
    <t>368439957</t>
  </si>
  <si>
    <t>354040670</t>
  </si>
  <si>
    <t>HR-Svorka SR 03</t>
  </si>
  <si>
    <t>-298981455</t>
  </si>
  <si>
    <t>3540406300</t>
  </si>
  <si>
    <t>HR-Svorka SP 1</t>
  </si>
  <si>
    <t>-1577562174</t>
  </si>
  <si>
    <t>210800146</t>
  </si>
  <si>
    <t>Kábel medený uložený pevne CYKY 450/750 V 3x1,5</t>
  </si>
  <si>
    <t>482668261</t>
  </si>
  <si>
    <t>3410350085</t>
  </si>
  <si>
    <t>CYKY 3x1,5    Kábel pre pevné uloženie, medený STN</t>
  </si>
  <si>
    <t>1836385637</t>
  </si>
  <si>
    <t>210901066</t>
  </si>
  <si>
    <t>Kábel hliníkový silový, uložený v trubke AYKY 450/750 V 4x16</t>
  </si>
  <si>
    <t>-1605265343</t>
  </si>
  <si>
    <t>3410350002</t>
  </si>
  <si>
    <t>AYKY 4x16    Kábel pre pevné uloženie, hliníkový ČSN, STN</t>
  </si>
  <si>
    <t>146694184</t>
  </si>
  <si>
    <t>210902175</t>
  </si>
  <si>
    <t xml:space="preserve">Vodič hliníkový silový uložený v trubke 1-AYY 0,6/1 kV 1x70 </t>
  </si>
  <si>
    <t>1943428253</t>
  </si>
  <si>
    <t>3410350035</t>
  </si>
  <si>
    <t>1-AYY 1x70    Kábel pre pevné uloženie, hliníkový STN</t>
  </si>
  <si>
    <t>-192298801</t>
  </si>
  <si>
    <t>210950202</t>
  </si>
  <si>
    <t>Príplatok na zaťahovanie káblov, váha kábla do 2 kg</t>
  </si>
  <si>
    <t>-1084720971</t>
  </si>
  <si>
    <t>HZS-001</t>
  </si>
  <si>
    <t>Revízie</t>
  </si>
  <si>
    <t>hod</t>
  </si>
  <si>
    <t>512</t>
  </si>
  <si>
    <t>816666243</t>
  </si>
  <si>
    <t>HZS-002</t>
  </si>
  <si>
    <t>Práca montéra pri odpojení zariadenia od siete</t>
  </si>
  <si>
    <t>1085838650</t>
  </si>
  <si>
    <t>HZS-003</t>
  </si>
  <si>
    <t>Práca montéra pri zapojení do siete</t>
  </si>
  <si>
    <t>-991100173</t>
  </si>
  <si>
    <t>MV</t>
  </si>
  <si>
    <t>Murárske výpomoci</t>
  </si>
  <si>
    <t>%</t>
  </si>
  <si>
    <t>-446159169</t>
  </si>
  <si>
    <t>PM</t>
  </si>
  <si>
    <t>Podružný materiál</t>
  </si>
  <si>
    <t>921701468</t>
  </si>
  <si>
    <t>PPV</t>
  </si>
  <si>
    <t>Podiel pridružených výkonov</t>
  </si>
  <si>
    <t>252469932</t>
  </si>
  <si>
    <t>46-M</t>
  </si>
  <si>
    <t>Zemné práce pri extr.mont.prácach</t>
  </si>
  <si>
    <t>460050612</t>
  </si>
  <si>
    <t>Výkop jamy pre stožiar, bet.základ, kotvu, príp. iné zar.,(vč.čerp.vody), strojový ,v zemine tr. 3-4</t>
  </si>
  <si>
    <t>-816180039</t>
  </si>
  <si>
    <t>460120061</t>
  </si>
  <si>
    <t>Odvoz zeminy vrátane naloženia, rozhodenia a úpravy povrchu.</t>
  </si>
  <si>
    <t>1757070730</t>
  </si>
  <si>
    <t>460200143</t>
  </si>
  <si>
    <t>Hĺbenie káblovej ryhy 35 cm širokej a 60 cm hlbokej, v zemine triedy 3</t>
  </si>
  <si>
    <t>-537957754</t>
  </si>
  <si>
    <t>460200304</t>
  </si>
  <si>
    <t>Hĺbenie káblovej ryhy ručne 50 cm širokej a 120 cm hlbokej, v zemine triedy 4</t>
  </si>
  <si>
    <t>-1868145098</t>
  </si>
  <si>
    <t>460420022</t>
  </si>
  <si>
    <t>Zriadenie, rekonšt. káblového lôžka z piesku bez zakrytia, v ryhe šír. do 65 cm, hrúbky vrstvy 10 cm</t>
  </si>
  <si>
    <t>1161217285</t>
  </si>
  <si>
    <t>5831214500</t>
  </si>
  <si>
    <t>Drvina vápencová zmes  0 - 4</t>
  </si>
  <si>
    <t>482506776</t>
  </si>
  <si>
    <t>460490012</t>
  </si>
  <si>
    <t>Rozvinutie a uloženie výstražnej fólie z PVC do ryhy, šírka 33 cm</t>
  </si>
  <si>
    <t>-1048204454</t>
  </si>
  <si>
    <t>2830002000</t>
  </si>
  <si>
    <t>Fólia červená v m</t>
  </si>
  <si>
    <t>8567098</t>
  </si>
  <si>
    <t>460560143</t>
  </si>
  <si>
    <t>Ručný zásyp nezap. káblovej ryhy bez zhutn. zeminy, 35 cm širokej, 60 cm hlbokej v zemine tr. 3</t>
  </si>
  <si>
    <t>1183307149</t>
  </si>
  <si>
    <t>460560304</t>
  </si>
  <si>
    <t>Ručný zásyp nezap. káblovej ryhy bez zhutn. zeminy, 50 cm širokej, 120 cm hlbokej v zemine tr. 4</t>
  </si>
  <si>
    <t>-1481733141</t>
  </si>
  <si>
    <t>460620006</t>
  </si>
  <si>
    <t>Osiatie povrchu trávnym semenom ručne, zasekanie hrablami,postrek,</t>
  </si>
  <si>
    <t>1927009775</t>
  </si>
  <si>
    <t>0057211100</t>
  </si>
  <si>
    <t>Trávové semeno</t>
  </si>
  <si>
    <t>-213235007</t>
  </si>
  <si>
    <t>460620013</t>
  </si>
  <si>
    <t>Proviz. úprava terénu v zemine tr. 3, aby nerovnosti terénu neboli väčšie ako 2 cm od vodor.hladiny</t>
  </si>
  <si>
    <t>-1003525074</t>
  </si>
  <si>
    <t>76</t>
  </si>
  <si>
    <t>460620014</t>
  </si>
  <si>
    <t>Proviz. úprava terénu v zemine tr. 4, aby nerovnosti terénu neboli väčšie ako 2 cm od vodor.hladiny</t>
  </si>
  <si>
    <t>-882116249</t>
  </si>
  <si>
    <t>77</t>
  </si>
  <si>
    <t>623366099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</si>
</sst>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5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sz val="10"/>
      <color rgb="FF969696"/>
      <name val="Arial CE"/>
    </font>
    <font>
      <sz val="10"/>
      <name val="Arial CE"/>
    </font>
    <font>
      <b/>
      <sz val="8"/>
      <color rgb="FF969696"/>
      <name val="Arial CE"/>
    </font>
    <font>
      <b/>
      <sz val="11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2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1"/>
      <name val="Arial CE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8"/>
      <color theme="10"/>
      <name val="Wingdings 2"/>
    </font>
    <font>
      <sz val="10"/>
      <color rgb="FF003366"/>
      <name val="Arial CE"/>
    </font>
    <font>
      <b/>
      <sz val="10"/>
      <color rgb="FF00336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12"/>
      <color rgb="FF003366"/>
      <name val="Arial CE"/>
    </font>
    <font>
      <sz val="8"/>
      <color rgb="FF960000"/>
      <name val="Arial CE"/>
    </font>
    <font>
      <b/>
      <sz val="8"/>
      <name val="Arial CE"/>
    </font>
    <font>
      <sz val="8"/>
      <color rgb="FF003366"/>
      <name val="Arial CE"/>
    </font>
    <font>
      <i/>
      <sz val="9"/>
      <color rgb="FF0000FF"/>
      <name val="Arial CE"/>
    </font>
    <font>
      <i/>
      <sz val="8"/>
      <color rgb="FF0000FF"/>
      <name val="Arial CE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6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2" borderId="0" xfId="0" applyFont="1" applyFill="1" applyAlignment="1" applyProtection="1">
      <alignment horizontal="left" vertical="center"/>
      <protection locked="0"/>
    </xf>
    <xf numFmtId="49" fontId="7" fillId="2" borderId="0" xfId="0" applyNumberFormat="1" applyFont="1" applyFill="1" applyAlignment="1" applyProtection="1">
      <alignment horizontal="left" vertical="center"/>
      <protection locked="0"/>
    </xf>
    <xf numFmtId="0" fontId="0" fillId="0" borderId="4" xfId="0" applyBorder="1"/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0" fillId="3" borderId="0" xfId="0" applyFill="1" applyAlignment="1">
      <alignment vertical="center"/>
    </xf>
    <xf numFmtId="0" fontId="12" fillId="3" borderId="6" xfId="0" applyFont="1" applyFill="1" applyBorder="1" applyAlignment="1">
      <alignment horizontal="left" vertical="center"/>
    </xf>
    <xf numFmtId="0" fontId="0" fillId="3" borderId="7" xfId="0" applyFill="1" applyBorder="1" applyAlignment="1">
      <alignment vertical="center"/>
    </xf>
    <xf numFmtId="0" fontId="12" fillId="3" borderId="7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4" borderId="7" xfId="0" applyFill="1" applyBorder="1" applyAlignment="1">
      <alignment vertical="center"/>
    </xf>
    <xf numFmtId="0" fontId="16" fillId="4" borderId="0" xfId="0" applyFont="1" applyFill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" fontId="14" fillId="0" borderId="14" xfId="0" applyNumberFormat="1" applyFont="1" applyBorder="1" applyAlignment="1">
      <alignment vertical="center"/>
    </xf>
    <xf numFmtId="4" fontId="14" fillId="0" borderId="0" xfId="0" applyNumberFormat="1" applyFont="1" applyAlignment="1">
      <alignment vertical="center"/>
    </xf>
    <xf numFmtId="166" fontId="14" fillId="0" borderId="0" xfId="0" applyNumberFormat="1" applyFont="1" applyAlignment="1">
      <alignment vertical="center"/>
    </xf>
    <xf numFmtId="4" fontId="14" fillId="0" borderId="15" xfId="0" applyNumberFormat="1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" fontId="23" fillId="0" borderId="14" xfId="0" applyNumberFormat="1" applyFont="1" applyBorder="1" applyAlignment="1">
      <alignment vertical="center"/>
    </xf>
    <xf numFmtId="4" fontId="23" fillId="0" borderId="0" xfId="0" applyNumberFormat="1" applyFont="1" applyAlignment="1">
      <alignment vertical="center"/>
    </xf>
    <xf numFmtId="166" fontId="23" fillId="0" borderId="0" xfId="0" applyNumberFormat="1" applyFont="1" applyAlignment="1">
      <alignment vertical="center"/>
    </xf>
    <xf numFmtId="4" fontId="23" fillId="0" borderId="15" xfId="0" applyNumberFormat="1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" fontId="6" fillId="0" borderId="14" xfId="0" applyNumberFormat="1" applyFont="1" applyBorder="1" applyAlignment="1">
      <alignment vertical="center"/>
    </xf>
    <xf numFmtId="4" fontId="6" fillId="0" borderId="0" xfId="0" applyNumberFormat="1" applyFont="1" applyAlignment="1">
      <alignment vertical="center"/>
    </xf>
    <xf numFmtId="166" fontId="6" fillId="0" borderId="0" xfId="0" applyNumberFormat="1" applyFont="1" applyAlignment="1">
      <alignment vertical="center"/>
    </xf>
    <xf numFmtId="4" fontId="6" fillId="0" borderId="15" xfId="0" applyNumberFormat="1" applyFont="1" applyBorder="1" applyAlignment="1">
      <alignment vertical="center"/>
    </xf>
    <xf numFmtId="4" fontId="23" fillId="0" borderId="19" xfId="0" applyNumberFormat="1" applyFont="1" applyBorder="1" applyAlignment="1">
      <alignment vertical="center"/>
    </xf>
    <xf numFmtId="4" fontId="23" fillId="0" borderId="20" xfId="0" applyNumberFormat="1" applyFont="1" applyBorder="1" applyAlignment="1">
      <alignment vertical="center"/>
    </xf>
    <xf numFmtId="166" fontId="23" fillId="0" borderId="20" xfId="0" applyNumberFormat="1" applyFont="1" applyBorder="1" applyAlignment="1">
      <alignment vertical="center"/>
    </xf>
    <xf numFmtId="4" fontId="23" fillId="0" borderId="21" xfId="0" applyNumberFormat="1" applyFont="1" applyBorder="1" applyAlignment="1">
      <alignment vertical="center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27" fillId="0" borderId="0" xfId="0" applyFont="1" applyAlignment="1">
      <alignment horizontal="left" vertical="center"/>
    </xf>
    <xf numFmtId="0" fontId="0" fillId="0" borderId="0" xfId="0" applyAlignment="1" applyProtection="1">
      <alignment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165" fontId="7" fillId="0" borderId="0" xfId="0" applyNumberFormat="1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/>
      <protection locked="0"/>
    </xf>
    <xf numFmtId="0" fontId="10" fillId="0" borderId="0" xfId="0" applyFont="1" applyAlignment="1">
      <alignment horizontal="left" vertical="center"/>
    </xf>
    <xf numFmtId="4" fontId="18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 applyProtection="1">
      <alignment horizontal="right" vertical="center"/>
      <protection locked="0"/>
    </xf>
    <xf numFmtId="0" fontId="15" fillId="0" borderId="0" xfId="0" applyFont="1" applyAlignment="1">
      <alignment horizontal="left" vertical="center"/>
    </xf>
    <xf numFmtId="164" fontId="6" fillId="0" borderId="0" xfId="0" applyNumberFormat="1" applyFont="1" applyAlignment="1" applyProtection="1">
      <alignment horizontal="right" vertical="center"/>
      <protection locked="0"/>
    </xf>
    <xf numFmtId="0" fontId="0" fillId="4" borderId="0" xfId="0" applyFill="1" applyAlignment="1">
      <alignment vertical="center"/>
    </xf>
    <xf numFmtId="0" fontId="12" fillId="4" borderId="6" xfId="0" applyFont="1" applyFill="1" applyBorder="1" applyAlignment="1">
      <alignment horizontal="left" vertical="center"/>
    </xf>
    <xf numFmtId="0" fontId="12" fillId="4" borderId="7" xfId="0" applyFont="1" applyFill="1" applyBorder="1" applyAlignment="1">
      <alignment horizontal="right" vertical="center"/>
    </xf>
    <xf numFmtId="0" fontId="12" fillId="4" borderId="7" xfId="0" applyFont="1" applyFill="1" applyBorder="1" applyAlignment="1">
      <alignment horizontal="center" vertical="center"/>
    </xf>
    <xf numFmtId="0" fontId="0" fillId="4" borderId="7" xfId="0" applyFill="1" applyBorder="1" applyAlignment="1" applyProtection="1">
      <alignment vertical="center"/>
      <protection locked="0"/>
    </xf>
    <xf numFmtId="4" fontId="12" fillId="4" borderId="7" xfId="0" applyNumberFormat="1" applyFont="1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6" fillId="0" borderId="5" xfId="0" applyFont="1" applyBorder="1" applyAlignment="1">
      <alignment horizontal="center" vertical="center"/>
    </xf>
    <xf numFmtId="0" fontId="0" fillId="0" borderId="5" xfId="0" applyBorder="1" applyAlignment="1" applyProtection="1">
      <alignment vertical="center"/>
      <protection locked="0"/>
    </xf>
    <xf numFmtId="0" fontId="6" fillId="0" borderId="5" xfId="0" applyFont="1" applyBorder="1" applyAlignment="1">
      <alignment horizontal="right" vertical="center"/>
    </xf>
    <xf numFmtId="0" fontId="0" fillId="0" borderId="10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7" fillId="0" borderId="0" xfId="0" applyFont="1" applyAlignment="1">
      <alignment horizontal="left" vertical="center" wrapText="1"/>
    </xf>
    <xf numFmtId="0" fontId="16" fillId="4" borderId="0" xfId="0" applyFont="1" applyFill="1" applyAlignment="1">
      <alignment horizontal="left" vertical="center"/>
    </xf>
    <xf numFmtId="0" fontId="0" fillId="4" borderId="0" xfId="0" applyFill="1" applyAlignment="1" applyProtection="1">
      <alignment vertical="center"/>
      <protection locked="0"/>
    </xf>
    <xf numFmtId="0" fontId="16" fillId="4" borderId="0" xfId="0" applyFont="1" applyFill="1" applyAlignment="1">
      <alignment horizontal="right" vertical="center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29" fillId="0" borderId="3" xfId="0" applyFont="1" applyBorder="1" applyAlignment="1">
      <alignment vertical="center"/>
    </xf>
    <xf numFmtId="0" fontId="29" fillId="0" borderId="20" xfId="0" applyFont="1" applyBorder="1" applyAlignment="1">
      <alignment horizontal="left" vertical="center"/>
    </xf>
    <xf numFmtId="0" fontId="29" fillId="0" borderId="20" xfId="0" applyFont="1" applyBorder="1" applyAlignment="1">
      <alignment vertical="center"/>
    </xf>
    <xf numFmtId="0" fontId="29" fillId="0" borderId="20" xfId="0" applyFont="1" applyBorder="1" applyAlignment="1" applyProtection="1">
      <alignment vertical="center"/>
      <protection locked="0"/>
    </xf>
    <xf numFmtId="4" fontId="29" fillId="0" borderId="20" xfId="0" applyNumberFormat="1" applyFont="1" applyBorder="1" applyAlignment="1">
      <alignment vertical="center"/>
    </xf>
    <xf numFmtId="0" fontId="25" fillId="0" borderId="3" xfId="0" applyFont="1" applyBorder="1" applyAlignment="1">
      <alignment vertical="center"/>
    </xf>
    <xf numFmtId="0" fontId="25" fillId="0" borderId="20" xfId="0" applyFont="1" applyBorder="1" applyAlignment="1">
      <alignment horizontal="left" vertical="center"/>
    </xf>
    <xf numFmtId="0" fontId="25" fillId="0" borderId="20" xfId="0" applyFont="1" applyBorder="1" applyAlignment="1">
      <alignment vertical="center"/>
    </xf>
    <xf numFmtId="0" fontId="25" fillId="0" borderId="20" xfId="0" applyFont="1" applyBorder="1" applyAlignment="1" applyProtection="1">
      <alignment vertical="center"/>
      <protection locked="0"/>
    </xf>
    <xf numFmtId="4" fontId="25" fillId="0" borderId="20" xfId="0" applyNumberFormat="1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 applyProtection="1">
      <alignment horizontal="center" vertical="center" wrapText="1"/>
      <protection locked="0"/>
    </xf>
    <xf numFmtId="0" fontId="16" fillId="4" borderId="18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4" fontId="18" fillId="0" borderId="0" xfId="0" applyNumberFormat="1" applyFont="1"/>
    <xf numFmtId="166" fontId="30" fillId="0" borderId="12" xfId="0" applyNumberFormat="1" applyFont="1" applyBorder="1"/>
    <xf numFmtId="166" fontId="30" fillId="0" borderId="13" xfId="0" applyNumberFormat="1" applyFont="1" applyBorder="1"/>
    <xf numFmtId="4" fontId="31" fillId="0" borderId="0" xfId="0" applyNumberFormat="1" applyFont="1" applyAlignment="1">
      <alignment vertical="center"/>
    </xf>
    <xf numFmtId="0" fontId="32" fillId="0" borderId="0" xfId="0" applyFont="1"/>
    <xf numFmtId="0" fontId="32" fillId="0" borderId="3" xfId="0" applyFont="1" applyBorder="1"/>
    <xf numFmtId="0" fontId="32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32" fillId="0" borderId="0" xfId="0" applyFont="1" applyProtection="1">
      <protection locked="0"/>
    </xf>
    <xf numFmtId="4" fontId="29" fillId="0" borderId="0" xfId="0" applyNumberFormat="1" applyFont="1"/>
    <xf numFmtId="0" fontId="32" fillId="0" borderId="14" xfId="0" applyFont="1" applyBorder="1"/>
    <xf numFmtId="166" fontId="32" fillId="0" borderId="0" xfId="0" applyNumberFormat="1" applyFont="1"/>
    <xf numFmtId="166" fontId="32" fillId="0" borderId="15" xfId="0" applyNumberFormat="1" applyFont="1" applyBorder="1"/>
    <xf numFmtId="0" fontId="32" fillId="0" borderId="0" xfId="0" applyFont="1" applyAlignment="1">
      <alignment horizontal="center"/>
    </xf>
    <xf numFmtId="4" fontId="32" fillId="0" borderId="0" xfId="0" applyNumberFormat="1" applyFont="1" applyAlignment="1">
      <alignment vertical="center"/>
    </xf>
    <xf numFmtId="0" fontId="25" fillId="0" borderId="0" xfId="0" applyFont="1" applyAlignment="1">
      <alignment horizontal="left"/>
    </xf>
    <xf numFmtId="4" fontId="25" fillId="0" borderId="0" xfId="0" applyNumberFormat="1" applyFont="1"/>
    <xf numFmtId="0" fontId="16" fillId="0" borderId="22" xfId="0" applyFont="1" applyBorder="1" applyAlignment="1">
      <alignment horizontal="center" vertical="center"/>
    </xf>
    <xf numFmtId="49" fontId="16" fillId="0" borderId="22" xfId="0" applyNumberFormat="1" applyFont="1" applyBorder="1" applyAlignment="1">
      <alignment horizontal="left" vertical="center" wrapText="1"/>
    </xf>
    <xf numFmtId="0" fontId="16" fillId="0" borderId="22" xfId="0" applyFont="1" applyBorder="1" applyAlignment="1">
      <alignment horizontal="left" vertical="center" wrapText="1"/>
    </xf>
    <xf numFmtId="0" fontId="16" fillId="0" borderId="22" xfId="0" applyFont="1" applyBorder="1" applyAlignment="1">
      <alignment horizontal="center" vertical="center" wrapText="1"/>
    </xf>
    <xf numFmtId="167" fontId="16" fillId="0" borderId="22" xfId="0" applyNumberFormat="1" applyFont="1" applyBorder="1" applyAlignment="1">
      <alignment vertical="center"/>
    </xf>
    <xf numFmtId="4" fontId="16" fillId="2" borderId="22" xfId="0" applyNumberFormat="1" applyFont="1" applyFill="1" applyBorder="1" applyAlignment="1" applyProtection="1">
      <alignment vertical="center"/>
      <protection locked="0"/>
    </xf>
    <xf numFmtId="4" fontId="16" fillId="0" borderId="22" xfId="0" applyNumberFormat="1" applyFont="1" applyBorder="1" applyAlignment="1">
      <alignment vertical="center"/>
    </xf>
    <xf numFmtId="0" fontId="0" fillId="0" borderId="22" xfId="0" applyBorder="1" applyAlignment="1">
      <alignment vertical="center"/>
    </xf>
    <xf numFmtId="0" fontId="17" fillId="2" borderId="14" xfId="0" applyFont="1" applyFill="1" applyBorder="1" applyAlignment="1" applyProtection="1">
      <alignment horizontal="left" vertical="center"/>
      <protection locked="0"/>
    </xf>
    <xf numFmtId="0" fontId="17" fillId="0" borderId="0" xfId="0" applyFont="1" applyAlignment="1">
      <alignment horizontal="center" vertical="center"/>
    </xf>
    <xf numFmtId="166" fontId="17" fillId="0" borderId="0" xfId="0" applyNumberFormat="1" applyFont="1" applyAlignment="1">
      <alignment vertical="center"/>
    </xf>
    <xf numFmtId="166" fontId="17" fillId="0" borderId="15" xfId="0" applyNumberFormat="1" applyFont="1" applyBorder="1" applyAlignment="1">
      <alignment vertical="center"/>
    </xf>
    <xf numFmtId="0" fontId="16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33" fillId="0" borderId="22" xfId="0" applyFont="1" applyBorder="1" applyAlignment="1">
      <alignment horizontal="center" vertical="center"/>
    </xf>
    <xf numFmtId="49" fontId="33" fillId="0" borderId="22" xfId="0" applyNumberFormat="1" applyFont="1" applyBorder="1" applyAlignment="1">
      <alignment horizontal="left" vertical="center" wrapText="1"/>
    </xf>
    <xf numFmtId="0" fontId="33" fillId="0" borderId="22" xfId="0" applyFont="1" applyBorder="1" applyAlignment="1">
      <alignment horizontal="left" vertical="center" wrapText="1"/>
    </xf>
    <xf numFmtId="0" fontId="33" fillId="0" borderId="22" xfId="0" applyFont="1" applyBorder="1" applyAlignment="1">
      <alignment horizontal="center" vertical="center" wrapText="1"/>
    </xf>
    <xf numFmtId="167" fontId="33" fillId="0" borderId="22" xfId="0" applyNumberFormat="1" applyFont="1" applyBorder="1" applyAlignment="1">
      <alignment vertical="center"/>
    </xf>
    <xf numFmtId="4" fontId="33" fillId="2" borderId="22" xfId="0" applyNumberFormat="1" applyFont="1" applyFill="1" applyBorder="1" applyAlignment="1" applyProtection="1">
      <alignment vertical="center"/>
      <protection locked="0"/>
    </xf>
    <xf numFmtId="4" fontId="33" fillId="0" borderId="22" xfId="0" applyNumberFormat="1" applyFont="1" applyBorder="1" applyAlignment="1">
      <alignment vertical="center"/>
    </xf>
    <xf numFmtId="0" fontId="34" fillId="0" borderId="22" xfId="0" applyFont="1" applyBorder="1" applyAlignment="1">
      <alignment vertical="center"/>
    </xf>
    <xf numFmtId="0" fontId="34" fillId="0" borderId="3" xfId="0" applyFont="1" applyBorder="1" applyAlignment="1">
      <alignment vertical="center"/>
    </xf>
    <xf numFmtId="0" fontId="33" fillId="2" borderId="14" xfId="0" applyFont="1" applyFill="1" applyBorder="1" applyAlignment="1" applyProtection="1">
      <alignment horizontal="left" vertical="center"/>
      <protection locked="0"/>
    </xf>
    <xf numFmtId="0" fontId="33" fillId="0" borderId="0" xfId="0" applyFont="1" applyAlignment="1">
      <alignment horizontal="center" vertical="center"/>
    </xf>
    <xf numFmtId="0" fontId="17" fillId="2" borderId="19" xfId="0" applyFont="1" applyFill="1" applyBorder="1" applyAlignment="1" applyProtection="1">
      <alignment horizontal="left" vertical="center"/>
      <protection locked="0"/>
    </xf>
    <xf numFmtId="0" fontId="17" fillId="0" borderId="20" xfId="0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166" fontId="17" fillId="0" borderId="20" xfId="0" applyNumberFormat="1" applyFont="1" applyBorder="1" applyAlignment="1">
      <alignment vertical="center"/>
    </xf>
    <xf numFmtId="166" fontId="17" fillId="0" borderId="21" xfId="0" applyNumberFormat="1" applyFont="1" applyBorder="1" applyAlignment="1">
      <alignment vertical="center"/>
    </xf>
    <xf numFmtId="167" fontId="16" fillId="2" borderId="22" xfId="0" applyNumberFormat="1" applyFont="1" applyFill="1" applyBorder="1" applyAlignment="1" applyProtection="1">
      <alignment vertical="center"/>
      <protection locked="0"/>
    </xf>
    <xf numFmtId="0" fontId="21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4" fontId="18" fillId="0" borderId="0" xfId="0" applyNumberFormat="1" applyFont="1" applyAlignment="1">
      <alignment horizontal="right" vertical="center"/>
    </xf>
    <xf numFmtId="4" fontId="18" fillId="0" borderId="0" xfId="0" applyNumberFormat="1" applyFont="1" applyAlignment="1">
      <alignment vertical="center"/>
    </xf>
    <xf numFmtId="4" fontId="22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4" borderId="6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left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right" vertical="center"/>
    </xf>
    <xf numFmtId="0" fontId="16" fillId="4" borderId="8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4" fontId="11" fillId="0" borderId="0" xfId="0" applyNumberFormat="1" applyFont="1" applyAlignment="1">
      <alignment vertical="center"/>
    </xf>
    <xf numFmtId="0" fontId="12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vertical="center"/>
    </xf>
    <xf numFmtId="4" fontId="12" fillId="3" borderId="7" xfId="0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0" borderId="0" xfId="0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49" fontId="7" fillId="2" borderId="0" xfId="0" applyNumberFormat="1" applyFont="1" applyFill="1" applyAlignment="1" applyProtection="1">
      <alignment horizontal="left" vertical="center"/>
      <protection locked="0"/>
    </xf>
    <xf numFmtId="49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4" fontId="10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2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BB431-0A3A-4C5C-B99B-C7CD5BC0EFDB}">
  <dimension ref="A1:CM100"/>
  <sheetViews>
    <sheetView showGridLines="0" tabSelected="1" workbookViewId="0">
      <selection activeCell="AH4" sqref="AH4"/>
    </sheetView>
  </sheetViews>
  <sheetFormatPr defaultRowHeight="15" x14ac:dyDescent="0.25"/>
  <cols>
    <col min="1" max="1" width="7.140625" customWidth="1"/>
    <col min="2" max="2" width="1.42578125" customWidth="1"/>
    <col min="3" max="3" width="3.5703125" customWidth="1"/>
    <col min="4" max="33" width="2.28515625" customWidth="1"/>
    <col min="34" max="34" width="2.85546875" customWidth="1"/>
    <col min="35" max="35" width="27.140625" customWidth="1"/>
    <col min="36" max="37" width="2.140625" customWidth="1"/>
    <col min="38" max="38" width="7.140625" customWidth="1"/>
    <col min="39" max="39" width="2.85546875" customWidth="1"/>
    <col min="40" max="40" width="11.42578125" customWidth="1"/>
    <col min="41" max="41" width="6.42578125" customWidth="1"/>
    <col min="42" max="42" width="3.5703125" customWidth="1"/>
    <col min="43" max="43" width="13.42578125" hidden="1" customWidth="1"/>
    <col min="44" max="44" width="11.7109375" customWidth="1"/>
    <col min="45" max="47" width="22.140625" hidden="1" customWidth="1"/>
    <col min="48" max="49" width="18.5703125" hidden="1" customWidth="1"/>
    <col min="50" max="51" width="21.42578125" hidden="1" customWidth="1"/>
    <col min="52" max="52" width="18.5703125" hidden="1" customWidth="1"/>
    <col min="53" max="53" width="16.42578125" hidden="1" customWidth="1"/>
    <col min="54" max="54" width="21.42578125" hidden="1" customWidth="1"/>
    <col min="55" max="55" width="18.5703125" hidden="1" customWidth="1"/>
    <col min="56" max="56" width="16.42578125" hidden="1" customWidth="1"/>
    <col min="57" max="57" width="57" customWidth="1"/>
  </cols>
  <sheetData>
    <row r="1" spans="1:74" x14ac:dyDescent="0.25">
      <c r="A1" s="1" t="s">
        <v>0</v>
      </c>
      <c r="AZ1" s="1" t="s">
        <v>1</v>
      </c>
      <c r="BA1" s="1" t="s">
        <v>2</v>
      </c>
      <c r="BB1" s="1" t="s">
        <v>3</v>
      </c>
      <c r="BT1" s="1" t="s">
        <v>4</v>
      </c>
      <c r="BU1" s="1" t="s">
        <v>4</v>
      </c>
      <c r="BV1" s="1" t="s">
        <v>5</v>
      </c>
    </row>
    <row r="2" spans="1:74" ht="36.950000000000003" customHeight="1" x14ac:dyDescent="0.25"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S2" s="2" t="s">
        <v>6</v>
      </c>
      <c r="BT2" s="2" t="s">
        <v>7</v>
      </c>
    </row>
    <row r="3" spans="1:74" ht="6.9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5"/>
      <c r="BS3" s="2" t="s">
        <v>6</v>
      </c>
      <c r="BT3" s="2" t="s">
        <v>7</v>
      </c>
    </row>
    <row r="4" spans="1:74" ht="24.95" customHeight="1" x14ac:dyDescent="0.25">
      <c r="B4" s="5"/>
      <c r="D4" s="6" t="s">
        <v>8</v>
      </c>
      <c r="AR4" s="5"/>
      <c r="AS4" s="7" t="s">
        <v>9</v>
      </c>
      <c r="BE4" s="8" t="s">
        <v>10</v>
      </c>
      <c r="BS4" s="2" t="s">
        <v>11</v>
      </c>
    </row>
    <row r="5" spans="1:74" ht="12" customHeight="1" x14ac:dyDescent="0.25">
      <c r="B5" s="5"/>
      <c r="D5" s="9" t="s">
        <v>12</v>
      </c>
      <c r="K5" s="211" t="s">
        <v>13</v>
      </c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R5" s="5"/>
      <c r="BE5" s="212" t="s">
        <v>14</v>
      </c>
      <c r="BS5" s="2" t="s">
        <v>6</v>
      </c>
    </row>
    <row r="6" spans="1:74" ht="36.950000000000003" customHeight="1" x14ac:dyDescent="0.25">
      <c r="B6" s="5"/>
      <c r="D6" s="10" t="s">
        <v>15</v>
      </c>
      <c r="K6" s="215" t="s">
        <v>16</v>
      </c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10"/>
      <c r="X6" s="210"/>
      <c r="Y6" s="210"/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R6" s="5"/>
      <c r="BE6" s="213"/>
      <c r="BS6" s="2" t="s">
        <v>6</v>
      </c>
    </row>
    <row r="7" spans="1:74" ht="12" customHeight="1" x14ac:dyDescent="0.25">
      <c r="B7" s="5"/>
      <c r="D7" s="11" t="s">
        <v>17</v>
      </c>
      <c r="K7" s="12" t="s">
        <v>1</v>
      </c>
      <c r="AK7" s="11" t="s">
        <v>18</v>
      </c>
      <c r="AN7" s="12" t="s">
        <v>1</v>
      </c>
      <c r="AR7" s="5"/>
      <c r="BE7" s="213"/>
      <c r="BS7" s="2" t="s">
        <v>6</v>
      </c>
    </row>
    <row r="8" spans="1:74" ht="12" customHeight="1" x14ac:dyDescent="0.25">
      <c r="B8" s="5"/>
      <c r="D8" s="11" t="s">
        <v>19</v>
      </c>
      <c r="K8" s="12" t="s">
        <v>20</v>
      </c>
      <c r="AK8" s="11" t="s">
        <v>21</v>
      </c>
      <c r="AN8" s="13"/>
      <c r="AR8" s="5"/>
      <c r="BE8" s="213"/>
      <c r="BS8" s="2" t="s">
        <v>6</v>
      </c>
    </row>
    <row r="9" spans="1:74" ht="14.45" customHeight="1" x14ac:dyDescent="0.25">
      <c r="B9" s="5"/>
      <c r="AR9" s="5"/>
      <c r="BE9" s="213"/>
      <c r="BS9" s="2" t="s">
        <v>6</v>
      </c>
    </row>
    <row r="10" spans="1:74" ht="12" customHeight="1" x14ac:dyDescent="0.25">
      <c r="B10" s="5"/>
      <c r="D10" s="11" t="s">
        <v>22</v>
      </c>
      <c r="AK10" s="11" t="s">
        <v>23</v>
      </c>
      <c r="AN10" s="12" t="s">
        <v>1</v>
      </c>
      <c r="AR10" s="5"/>
      <c r="BE10" s="213"/>
      <c r="BS10" s="2" t="s">
        <v>6</v>
      </c>
    </row>
    <row r="11" spans="1:74" ht="18.399999999999999" customHeight="1" x14ac:dyDescent="0.25">
      <c r="B11" s="5"/>
      <c r="E11" s="12" t="s">
        <v>24</v>
      </c>
      <c r="AK11" s="11" t="s">
        <v>25</v>
      </c>
      <c r="AN11" s="12" t="s">
        <v>1</v>
      </c>
      <c r="AR11" s="5"/>
      <c r="BE11" s="213"/>
      <c r="BS11" s="2" t="s">
        <v>6</v>
      </c>
    </row>
    <row r="12" spans="1:74" ht="6.95" customHeight="1" x14ac:dyDescent="0.25">
      <c r="B12" s="5"/>
      <c r="AR12" s="5"/>
      <c r="BE12" s="213"/>
      <c r="BS12" s="2" t="s">
        <v>6</v>
      </c>
    </row>
    <row r="13" spans="1:74" ht="12" customHeight="1" x14ac:dyDescent="0.25">
      <c r="B13" s="5"/>
      <c r="D13" s="11" t="s">
        <v>26</v>
      </c>
      <c r="AK13" s="11" t="s">
        <v>23</v>
      </c>
      <c r="AN13" s="14" t="s">
        <v>27</v>
      </c>
      <c r="AR13" s="5"/>
      <c r="BE13" s="213"/>
      <c r="BS13" s="2" t="s">
        <v>6</v>
      </c>
    </row>
    <row r="14" spans="1:74" x14ac:dyDescent="0.25">
      <c r="B14" s="5"/>
      <c r="E14" s="216" t="s">
        <v>27</v>
      </c>
      <c r="F14" s="217"/>
      <c r="G14" s="217"/>
      <c r="H14" s="217"/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217"/>
      <c r="T14" s="217"/>
      <c r="U14" s="217"/>
      <c r="V14" s="217"/>
      <c r="W14" s="217"/>
      <c r="X14" s="217"/>
      <c r="Y14" s="217"/>
      <c r="Z14" s="217"/>
      <c r="AA14" s="217"/>
      <c r="AB14" s="217"/>
      <c r="AC14" s="217"/>
      <c r="AD14" s="217"/>
      <c r="AE14" s="217"/>
      <c r="AF14" s="217"/>
      <c r="AG14" s="217"/>
      <c r="AH14" s="217"/>
      <c r="AI14" s="217"/>
      <c r="AJ14" s="217"/>
      <c r="AK14" s="11" t="s">
        <v>25</v>
      </c>
      <c r="AN14" s="14" t="s">
        <v>27</v>
      </c>
      <c r="AR14" s="5"/>
      <c r="BE14" s="213"/>
      <c r="BS14" s="2" t="s">
        <v>6</v>
      </c>
    </row>
    <row r="15" spans="1:74" ht="6.95" customHeight="1" x14ac:dyDescent="0.25">
      <c r="B15" s="5"/>
      <c r="AR15" s="5"/>
      <c r="BE15" s="213"/>
      <c r="BS15" s="2" t="s">
        <v>4</v>
      </c>
    </row>
    <row r="16" spans="1:74" ht="12" customHeight="1" x14ac:dyDescent="0.25">
      <c r="B16" s="5"/>
      <c r="D16" s="11" t="s">
        <v>28</v>
      </c>
      <c r="AK16" s="11" t="s">
        <v>23</v>
      </c>
      <c r="AN16" s="12" t="s">
        <v>1</v>
      </c>
      <c r="AR16" s="5"/>
      <c r="BE16" s="213"/>
      <c r="BS16" s="2" t="s">
        <v>4</v>
      </c>
    </row>
    <row r="17" spans="2:71" ht="18.399999999999999" customHeight="1" x14ac:dyDescent="0.25">
      <c r="B17" s="5"/>
      <c r="E17" s="12"/>
      <c r="AK17" s="11" t="s">
        <v>25</v>
      </c>
      <c r="AN17" s="12" t="s">
        <v>1</v>
      </c>
      <c r="AR17" s="5"/>
      <c r="BE17" s="213"/>
      <c r="BS17" s="2" t="s">
        <v>29</v>
      </c>
    </row>
    <row r="18" spans="2:71" ht="6.95" customHeight="1" x14ac:dyDescent="0.25">
      <c r="B18" s="5"/>
      <c r="AR18" s="5"/>
      <c r="BE18" s="213"/>
      <c r="BS18" s="2" t="s">
        <v>6</v>
      </c>
    </row>
    <row r="19" spans="2:71" ht="12" customHeight="1" x14ac:dyDescent="0.25">
      <c r="B19" s="5"/>
      <c r="D19" s="11" t="s">
        <v>30</v>
      </c>
      <c r="AK19" s="11" t="s">
        <v>23</v>
      </c>
      <c r="AN19" s="12" t="s">
        <v>1</v>
      </c>
      <c r="AR19" s="5"/>
      <c r="BE19" s="213"/>
      <c r="BS19" s="2" t="s">
        <v>6</v>
      </c>
    </row>
    <row r="20" spans="2:71" ht="18.399999999999999" customHeight="1" x14ac:dyDescent="0.25">
      <c r="B20" s="5"/>
      <c r="E20" s="12" t="s">
        <v>31</v>
      </c>
      <c r="AK20" s="11" t="s">
        <v>25</v>
      </c>
      <c r="AN20" s="12" t="s">
        <v>1</v>
      </c>
      <c r="AR20" s="5"/>
      <c r="BE20" s="213"/>
      <c r="BS20" s="2" t="s">
        <v>29</v>
      </c>
    </row>
    <row r="21" spans="2:71" ht="6.95" customHeight="1" x14ac:dyDescent="0.25">
      <c r="B21" s="5"/>
      <c r="AR21" s="5"/>
      <c r="BE21" s="213"/>
    </row>
    <row r="22" spans="2:71" ht="12" customHeight="1" x14ac:dyDescent="0.25">
      <c r="B22" s="5"/>
      <c r="D22" s="11" t="s">
        <v>32</v>
      </c>
      <c r="AR22" s="5"/>
      <c r="BE22" s="213"/>
    </row>
    <row r="23" spans="2:71" ht="16.5" customHeight="1" x14ac:dyDescent="0.25">
      <c r="B23" s="5"/>
      <c r="E23" s="218" t="s">
        <v>1</v>
      </c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  <c r="U23" s="218"/>
      <c r="V23" s="218"/>
      <c r="W23" s="218"/>
      <c r="X23" s="218"/>
      <c r="Y23" s="218"/>
      <c r="Z23" s="218"/>
      <c r="AA23" s="218"/>
      <c r="AB23" s="218"/>
      <c r="AC23" s="218"/>
      <c r="AD23" s="218"/>
      <c r="AE23" s="218"/>
      <c r="AF23" s="218"/>
      <c r="AG23" s="218"/>
      <c r="AH23" s="218"/>
      <c r="AI23" s="218"/>
      <c r="AJ23" s="218"/>
      <c r="AK23" s="218"/>
      <c r="AL23" s="218"/>
      <c r="AM23" s="218"/>
      <c r="AN23" s="218"/>
      <c r="AR23" s="5"/>
      <c r="BE23" s="213"/>
    </row>
    <row r="24" spans="2:71" ht="6.95" customHeight="1" x14ac:dyDescent="0.25">
      <c r="B24" s="5"/>
      <c r="AR24" s="5"/>
      <c r="BE24" s="213"/>
    </row>
    <row r="25" spans="2:71" ht="6.95" customHeight="1" x14ac:dyDescent="0.25">
      <c r="B25" s="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R25" s="5"/>
      <c r="BE25" s="213"/>
    </row>
    <row r="26" spans="2:71" s="16" customFormat="1" ht="25.9" customHeight="1" x14ac:dyDescent="0.25">
      <c r="B26" s="17"/>
      <c r="D26" s="18" t="s">
        <v>33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219">
        <f>ROUND(AG94,2)</f>
        <v>0</v>
      </c>
      <c r="AL26" s="220"/>
      <c r="AM26" s="220"/>
      <c r="AN26" s="220"/>
      <c r="AO26" s="220"/>
      <c r="AR26" s="17"/>
      <c r="BE26" s="213"/>
    </row>
    <row r="27" spans="2:71" s="16" customFormat="1" ht="6.95" customHeight="1" x14ac:dyDescent="0.25">
      <c r="B27" s="17"/>
      <c r="AR27" s="17"/>
      <c r="BE27" s="213"/>
    </row>
    <row r="28" spans="2:71" s="16" customFormat="1" x14ac:dyDescent="0.25">
      <c r="B28" s="17"/>
      <c r="L28" s="221" t="s">
        <v>34</v>
      </c>
      <c r="M28" s="221"/>
      <c r="N28" s="221"/>
      <c r="O28" s="221"/>
      <c r="P28" s="221"/>
      <c r="W28" s="221" t="s">
        <v>35</v>
      </c>
      <c r="X28" s="221"/>
      <c r="Y28" s="221"/>
      <c r="Z28" s="221"/>
      <c r="AA28" s="221"/>
      <c r="AB28" s="221"/>
      <c r="AC28" s="221"/>
      <c r="AD28" s="221"/>
      <c r="AE28" s="221"/>
      <c r="AK28" s="221" t="s">
        <v>36</v>
      </c>
      <c r="AL28" s="221"/>
      <c r="AM28" s="221"/>
      <c r="AN28" s="221"/>
      <c r="AO28" s="221"/>
      <c r="AR28" s="17"/>
      <c r="BE28" s="213"/>
    </row>
    <row r="29" spans="2:71" s="20" customFormat="1" ht="14.45" customHeight="1" x14ac:dyDescent="0.25">
      <c r="B29" s="21"/>
      <c r="D29" s="11" t="s">
        <v>37</v>
      </c>
      <c r="F29" s="11" t="s">
        <v>38</v>
      </c>
      <c r="L29" s="203">
        <v>0.2</v>
      </c>
      <c r="M29" s="204"/>
      <c r="N29" s="204"/>
      <c r="O29" s="204"/>
      <c r="P29" s="204"/>
      <c r="W29" s="205">
        <f>ROUND(AZ94, 2)</f>
        <v>0</v>
      </c>
      <c r="X29" s="204"/>
      <c r="Y29" s="204"/>
      <c r="Z29" s="204"/>
      <c r="AA29" s="204"/>
      <c r="AB29" s="204"/>
      <c r="AC29" s="204"/>
      <c r="AD29" s="204"/>
      <c r="AE29" s="204"/>
      <c r="AK29" s="205">
        <f>ROUND(AV94, 2)</f>
        <v>0</v>
      </c>
      <c r="AL29" s="204"/>
      <c r="AM29" s="204"/>
      <c r="AN29" s="204"/>
      <c r="AO29" s="204"/>
      <c r="AR29" s="21"/>
      <c r="BE29" s="214"/>
    </row>
    <row r="30" spans="2:71" s="20" customFormat="1" ht="14.45" customHeight="1" x14ac:dyDescent="0.25">
      <c r="B30" s="21"/>
      <c r="F30" s="11" t="s">
        <v>39</v>
      </c>
      <c r="L30" s="203">
        <v>0.2</v>
      </c>
      <c r="M30" s="204"/>
      <c r="N30" s="204"/>
      <c r="O30" s="204"/>
      <c r="P30" s="204"/>
      <c r="W30" s="205">
        <f>ROUND(BA94, 2)</f>
        <v>0</v>
      </c>
      <c r="X30" s="204"/>
      <c r="Y30" s="204"/>
      <c r="Z30" s="204"/>
      <c r="AA30" s="204"/>
      <c r="AB30" s="204"/>
      <c r="AC30" s="204"/>
      <c r="AD30" s="204"/>
      <c r="AE30" s="204"/>
      <c r="AK30" s="205">
        <f>ROUND(AW94, 2)</f>
        <v>0</v>
      </c>
      <c r="AL30" s="204"/>
      <c r="AM30" s="204"/>
      <c r="AN30" s="204"/>
      <c r="AO30" s="204"/>
      <c r="AR30" s="21"/>
      <c r="BE30" s="214"/>
    </row>
    <row r="31" spans="2:71" s="20" customFormat="1" ht="14.45" hidden="1" customHeight="1" x14ac:dyDescent="0.25">
      <c r="B31" s="21"/>
      <c r="F31" s="11" t="s">
        <v>40</v>
      </c>
      <c r="L31" s="203">
        <v>0.2</v>
      </c>
      <c r="M31" s="204"/>
      <c r="N31" s="204"/>
      <c r="O31" s="204"/>
      <c r="P31" s="204"/>
      <c r="W31" s="205">
        <f>ROUND(BB94, 2)</f>
        <v>0</v>
      </c>
      <c r="X31" s="204"/>
      <c r="Y31" s="204"/>
      <c r="Z31" s="204"/>
      <c r="AA31" s="204"/>
      <c r="AB31" s="204"/>
      <c r="AC31" s="204"/>
      <c r="AD31" s="204"/>
      <c r="AE31" s="204"/>
      <c r="AK31" s="205">
        <v>0</v>
      </c>
      <c r="AL31" s="204"/>
      <c r="AM31" s="204"/>
      <c r="AN31" s="204"/>
      <c r="AO31" s="204"/>
      <c r="AR31" s="21"/>
      <c r="BE31" s="214"/>
    </row>
    <row r="32" spans="2:71" s="20" customFormat="1" ht="14.45" hidden="1" customHeight="1" x14ac:dyDescent="0.25">
      <c r="B32" s="21"/>
      <c r="F32" s="11" t="s">
        <v>41</v>
      </c>
      <c r="L32" s="203">
        <v>0.2</v>
      </c>
      <c r="M32" s="204"/>
      <c r="N32" s="204"/>
      <c r="O32" s="204"/>
      <c r="P32" s="204"/>
      <c r="W32" s="205">
        <f>ROUND(BC94, 2)</f>
        <v>0</v>
      </c>
      <c r="X32" s="204"/>
      <c r="Y32" s="204"/>
      <c r="Z32" s="204"/>
      <c r="AA32" s="204"/>
      <c r="AB32" s="204"/>
      <c r="AC32" s="204"/>
      <c r="AD32" s="204"/>
      <c r="AE32" s="204"/>
      <c r="AK32" s="205">
        <v>0</v>
      </c>
      <c r="AL32" s="204"/>
      <c r="AM32" s="204"/>
      <c r="AN32" s="204"/>
      <c r="AO32" s="204"/>
      <c r="AR32" s="21"/>
      <c r="BE32" s="214"/>
    </row>
    <row r="33" spans="2:57" s="20" customFormat="1" ht="14.45" hidden="1" customHeight="1" x14ac:dyDescent="0.25">
      <c r="B33" s="21"/>
      <c r="F33" s="11" t="s">
        <v>42</v>
      </c>
      <c r="L33" s="203">
        <v>0</v>
      </c>
      <c r="M33" s="204"/>
      <c r="N33" s="204"/>
      <c r="O33" s="204"/>
      <c r="P33" s="204"/>
      <c r="W33" s="205">
        <f>ROUND(BD94, 2)</f>
        <v>0</v>
      </c>
      <c r="X33" s="204"/>
      <c r="Y33" s="204"/>
      <c r="Z33" s="204"/>
      <c r="AA33" s="204"/>
      <c r="AB33" s="204"/>
      <c r="AC33" s="204"/>
      <c r="AD33" s="204"/>
      <c r="AE33" s="204"/>
      <c r="AK33" s="205">
        <v>0</v>
      </c>
      <c r="AL33" s="204"/>
      <c r="AM33" s="204"/>
      <c r="AN33" s="204"/>
      <c r="AO33" s="204"/>
      <c r="AR33" s="21"/>
      <c r="BE33" s="214"/>
    </row>
    <row r="34" spans="2:57" s="16" customFormat="1" ht="6.95" customHeight="1" x14ac:dyDescent="0.25">
      <c r="B34" s="17"/>
      <c r="AR34" s="17"/>
      <c r="BE34" s="213"/>
    </row>
    <row r="35" spans="2:57" s="16" customFormat="1" ht="25.9" customHeight="1" x14ac:dyDescent="0.25">
      <c r="B35" s="17"/>
      <c r="C35" s="22"/>
      <c r="D35" s="23" t="s">
        <v>43</v>
      </c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5" t="s">
        <v>44</v>
      </c>
      <c r="U35" s="24"/>
      <c r="V35" s="24"/>
      <c r="W35" s="24"/>
      <c r="X35" s="206" t="s">
        <v>45</v>
      </c>
      <c r="Y35" s="207"/>
      <c r="Z35" s="207"/>
      <c r="AA35" s="207"/>
      <c r="AB35" s="207"/>
      <c r="AC35" s="24"/>
      <c r="AD35" s="24"/>
      <c r="AE35" s="24"/>
      <c r="AF35" s="24"/>
      <c r="AG35" s="24"/>
      <c r="AH35" s="24"/>
      <c r="AI35" s="24"/>
      <c r="AJ35" s="24"/>
      <c r="AK35" s="208">
        <f>SUM(AK26:AK33)</f>
        <v>0</v>
      </c>
      <c r="AL35" s="207"/>
      <c r="AM35" s="207"/>
      <c r="AN35" s="207"/>
      <c r="AO35" s="209"/>
      <c r="AP35" s="22"/>
      <c r="AQ35" s="22"/>
      <c r="AR35" s="17"/>
    </row>
    <row r="36" spans="2:57" s="16" customFormat="1" ht="6.95" customHeight="1" x14ac:dyDescent="0.25">
      <c r="B36" s="17"/>
      <c r="AR36" s="17"/>
    </row>
    <row r="37" spans="2:57" s="16" customFormat="1" ht="14.45" customHeight="1" x14ac:dyDescent="0.25">
      <c r="B37" s="17"/>
      <c r="AR37" s="17"/>
    </row>
    <row r="38" spans="2:57" ht="14.45" customHeight="1" x14ac:dyDescent="0.25">
      <c r="B38" s="5"/>
      <c r="AR38" s="5"/>
    </row>
    <row r="39" spans="2:57" ht="14.45" customHeight="1" x14ac:dyDescent="0.25">
      <c r="B39" s="5"/>
      <c r="AR39" s="5"/>
    </row>
    <row r="40" spans="2:57" ht="14.45" customHeight="1" x14ac:dyDescent="0.25">
      <c r="B40" s="5"/>
      <c r="AR40" s="5"/>
    </row>
    <row r="41" spans="2:57" ht="14.45" customHeight="1" x14ac:dyDescent="0.25">
      <c r="B41" s="5"/>
      <c r="AR41" s="5"/>
    </row>
    <row r="42" spans="2:57" ht="14.45" customHeight="1" x14ac:dyDescent="0.25">
      <c r="B42" s="5"/>
      <c r="AR42" s="5"/>
    </row>
    <row r="43" spans="2:57" ht="14.45" customHeight="1" x14ac:dyDescent="0.25">
      <c r="B43" s="5"/>
      <c r="AR43" s="5"/>
    </row>
    <row r="44" spans="2:57" ht="14.45" customHeight="1" x14ac:dyDescent="0.25">
      <c r="B44" s="5"/>
      <c r="AR44" s="5"/>
    </row>
    <row r="45" spans="2:57" ht="14.45" customHeight="1" x14ac:dyDescent="0.25">
      <c r="B45" s="5"/>
      <c r="AR45" s="5"/>
    </row>
    <row r="46" spans="2:57" ht="14.45" customHeight="1" x14ac:dyDescent="0.25">
      <c r="B46" s="5"/>
      <c r="AR46" s="5"/>
    </row>
    <row r="47" spans="2:57" ht="14.45" customHeight="1" x14ac:dyDescent="0.25">
      <c r="B47" s="5"/>
      <c r="AR47" s="5"/>
    </row>
    <row r="48" spans="2:57" ht="14.45" customHeight="1" x14ac:dyDescent="0.25">
      <c r="B48" s="5"/>
      <c r="AR48" s="5"/>
    </row>
    <row r="49" spans="2:44" s="16" customFormat="1" ht="14.45" customHeight="1" x14ac:dyDescent="0.25">
      <c r="B49" s="17"/>
      <c r="D49" s="26" t="s">
        <v>46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6" t="s">
        <v>47</v>
      </c>
      <c r="AI49" s="27"/>
      <c r="AJ49" s="27"/>
      <c r="AK49" s="27"/>
      <c r="AL49" s="27"/>
      <c r="AM49" s="27"/>
      <c r="AN49" s="27"/>
      <c r="AO49" s="27"/>
      <c r="AR49" s="17"/>
    </row>
    <row r="50" spans="2:44" x14ac:dyDescent="0.25">
      <c r="B50" s="5"/>
      <c r="AR50" s="5"/>
    </row>
    <row r="51" spans="2:44" x14ac:dyDescent="0.25">
      <c r="B51" s="5"/>
      <c r="AR51" s="5"/>
    </row>
    <row r="52" spans="2:44" x14ac:dyDescent="0.25">
      <c r="B52" s="5"/>
      <c r="AR52" s="5"/>
    </row>
    <row r="53" spans="2:44" x14ac:dyDescent="0.25">
      <c r="B53" s="5"/>
      <c r="AR53" s="5"/>
    </row>
    <row r="54" spans="2:44" x14ac:dyDescent="0.25">
      <c r="B54" s="5"/>
      <c r="AR54" s="5"/>
    </row>
    <row r="55" spans="2:44" x14ac:dyDescent="0.25">
      <c r="B55" s="5"/>
      <c r="AR55" s="5"/>
    </row>
    <row r="56" spans="2:44" x14ac:dyDescent="0.25">
      <c r="B56" s="5"/>
      <c r="AR56" s="5"/>
    </row>
    <row r="57" spans="2:44" x14ac:dyDescent="0.25">
      <c r="B57" s="5"/>
      <c r="AR57" s="5"/>
    </row>
    <row r="58" spans="2:44" x14ac:dyDescent="0.25">
      <c r="B58" s="5"/>
      <c r="AR58" s="5"/>
    </row>
    <row r="59" spans="2:44" x14ac:dyDescent="0.25">
      <c r="B59" s="5"/>
      <c r="AR59" s="5"/>
    </row>
    <row r="60" spans="2:44" s="16" customFormat="1" x14ac:dyDescent="0.25">
      <c r="B60" s="17"/>
      <c r="D60" s="28" t="s">
        <v>48</v>
      </c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8" t="s">
        <v>49</v>
      </c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28" t="s">
        <v>48</v>
      </c>
      <c r="AI60" s="19"/>
      <c r="AJ60" s="19"/>
      <c r="AK60" s="19"/>
      <c r="AL60" s="19"/>
      <c r="AM60" s="28" t="s">
        <v>49</v>
      </c>
      <c r="AN60" s="19"/>
      <c r="AO60" s="19"/>
      <c r="AR60" s="17"/>
    </row>
    <row r="61" spans="2:44" x14ac:dyDescent="0.25">
      <c r="B61" s="5"/>
      <c r="AR61" s="5"/>
    </row>
    <row r="62" spans="2:44" x14ac:dyDescent="0.25">
      <c r="B62" s="5"/>
      <c r="AR62" s="5"/>
    </row>
    <row r="63" spans="2:44" x14ac:dyDescent="0.25">
      <c r="B63" s="5"/>
      <c r="AR63" s="5"/>
    </row>
    <row r="64" spans="2:44" s="16" customFormat="1" x14ac:dyDescent="0.25">
      <c r="B64" s="17"/>
      <c r="D64" s="26" t="s">
        <v>50</v>
      </c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6" t="s">
        <v>51</v>
      </c>
      <c r="AI64" s="27"/>
      <c r="AJ64" s="27"/>
      <c r="AK64" s="27"/>
      <c r="AL64" s="27"/>
      <c r="AM64" s="27"/>
      <c r="AN64" s="27"/>
      <c r="AO64" s="27"/>
      <c r="AR64" s="17"/>
    </row>
    <row r="65" spans="2:44" x14ac:dyDescent="0.25">
      <c r="B65" s="5"/>
      <c r="AR65" s="5"/>
    </row>
    <row r="66" spans="2:44" x14ac:dyDescent="0.25">
      <c r="B66" s="5"/>
      <c r="AR66" s="5"/>
    </row>
    <row r="67" spans="2:44" x14ac:dyDescent="0.25">
      <c r="B67" s="5"/>
      <c r="AR67" s="5"/>
    </row>
    <row r="68" spans="2:44" x14ac:dyDescent="0.25">
      <c r="B68" s="5"/>
      <c r="AR68" s="5"/>
    </row>
    <row r="69" spans="2:44" x14ac:dyDescent="0.25">
      <c r="B69" s="5"/>
      <c r="AR69" s="5"/>
    </row>
    <row r="70" spans="2:44" x14ac:dyDescent="0.25">
      <c r="B70" s="5"/>
      <c r="AR70" s="5"/>
    </row>
    <row r="71" spans="2:44" x14ac:dyDescent="0.25">
      <c r="B71" s="5"/>
      <c r="AR71" s="5"/>
    </row>
    <row r="72" spans="2:44" x14ac:dyDescent="0.25">
      <c r="B72" s="5"/>
      <c r="AR72" s="5"/>
    </row>
    <row r="73" spans="2:44" x14ac:dyDescent="0.25">
      <c r="B73" s="5"/>
      <c r="AR73" s="5"/>
    </row>
    <row r="74" spans="2:44" x14ac:dyDescent="0.25">
      <c r="B74" s="5"/>
      <c r="AR74" s="5"/>
    </row>
    <row r="75" spans="2:44" s="16" customFormat="1" x14ac:dyDescent="0.25">
      <c r="B75" s="17"/>
      <c r="D75" s="28" t="s">
        <v>48</v>
      </c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8" t="s">
        <v>49</v>
      </c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28" t="s">
        <v>48</v>
      </c>
      <c r="AI75" s="19"/>
      <c r="AJ75" s="19"/>
      <c r="AK75" s="19"/>
      <c r="AL75" s="19"/>
      <c r="AM75" s="28" t="s">
        <v>49</v>
      </c>
      <c r="AN75" s="19"/>
      <c r="AO75" s="19"/>
      <c r="AR75" s="17"/>
    </row>
    <row r="76" spans="2:44" s="16" customFormat="1" x14ac:dyDescent="0.25">
      <c r="B76" s="17"/>
      <c r="AR76" s="17"/>
    </row>
    <row r="77" spans="2:44" s="16" customFormat="1" ht="6.95" customHeight="1" x14ac:dyDescent="0.25">
      <c r="B77" s="29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17"/>
    </row>
    <row r="81" spans="1:91" s="16" customFormat="1" ht="6.95" customHeight="1" x14ac:dyDescent="0.25"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17"/>
    </row>
    <row r="82" spans="1:91" s="16" customFormat="1" ht="24.95" customHeight="1" x14ac:dyDescent="0.25">
      <c r="B82" s="17"/>
      <c r="C82" s="6" t="s">
        <v>52</v>
      </c>
      <c r="AR82" s="17"/>
    </row>
    <row r="83" spans="1:91" s="16" customFormat="1" ht="6.95" customHeight="1" x14ac:dyDescent="0.25">
      <c r="B83" s="17"/>
      <c r="AR83" s="17"/>
    </row>
    <row r="84" spans="1:91" s="33" customFormat="1" ht="12" customHeight="1" x14ac:dyDescent="0.25">
      <c r="B84" s="34"/>
      <c r="C84" s="11" t="s">
        <v>12</v>
      </c>
      <c r="L84" s="33" t="str">
        <f>K5</f>
        <v>11C</v>
      </c>
      <c r="AR84" s="34"/>
    </row>
    <row r="85" spans="1:91" s="35" customFormat="1" ht="36.950000000000003" customHeight="1" x14ac:dyDescent="0.25">
      <c r="B85" s="36"/>
      <c r="C85" s="37" t="s">
        <v>15</v>
      </c>
      <c r="L85" s="201" t="str">
        <f>K6</f>
        <v>DOBUDOVANIE ZÁKLADNEJ TECHNICKEJ INFRAŠTRUKTÚRY V OBCI ŠARIŠSKÉ JASTRABIE</v>
      </c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202"/>
      <c r="Y85" s="202"/>
      <c r="Z85" s="202"/>
      <c r="AA85" s="202"/>
      <c r="AB85" s="202"/>
      <c r="AC85" s="202"/>
      <c r="AD85" s="202"/>
      <c r="AE85" s="202"/>
      <c r="AF85" s="202"/>
      <c r="AG85" s="202"/>
      <c r="AH85" s="202"/>
      <c r="AI85" s="202"/>
      <c r="AJ85" s="202"/>
      <c r="AK85" s="202"/>
      <c r="AL85" s="202"/>
      <c r="AM85" s="202"/>
      <c r="AN85" s="202"/>
      <c r="AO85" s="202"/>
      <c r="AR85" s="36"/>
    </row>
    <row r="86" spans="1:91" s="16" customFormat="1" ht="6.95" customHeight="1" x14ac:dyDescent="0.25">
      <c r="B86" s="17"/>
      <c r="AR86" s="17"/>
    </row>
    <row r="87" spans="1:91" s="16" customFormat="1" ht="12" customHeight="1" x14ac:dyDescent="0.25">
      <c r="B87" s="17"/>
      <c r="C87" s="11" t="s">
        <v>19</v>
      </c>
      <c r="L87" s="38" t="str">
        <f>IF(K8="","",K8)</f>
        <v>ŠARIŠSKÉ JASTRABIE</v>
      </c>
      <c r="AI87" s="11" t="s">
        <v>21</v>
      </c>
      <c r="AM87" s="189" t="str">
        <f>IF(AN8= "","",AN8)</f>
        <v/>
      </c>
      <c r="AN87" s="189"/>
      <c r="AR87" s="17"/>
    </row>
    <row r="88" spans="1:91" s="16" customFormat="1" ht="6.95" customHeight="1" x14ac:dyDescent="0.25">
      <c r="B88" s="17"/>
      <c r="AR88" s="17"/>
    </row>
    <row r="89" spans="1:91" s="16" customFormat="1" ht="15.2" customHeight="1" x14ac:dyDescent="0.25">
      <c r="B89" s="17"/>
      <c r="C89" s="11" t="s">
        <v>22</v>
      </c>
      <c r="L89" s="33" t="str">
        <f>IF(E11= "","",E11)</f>
        <v xml:space="preserve"> OBEC ŠARIŠSKÉ JASTRABIE</v>
      </c>
      <c r="AI89" s="11" t="s">
        <v>28</v>
      </c>
      <c r="AM89" s="190" t="str">
        <f>IF(E17="","",E17)</f>
        <v/>
      </c>
      <c r="AN89" s="191"/>
      <c r="AO89" s="191"/>
      <c r="AP89" s="191"/>
      <c r="AR89" s="17"/>
      <c r="AS89" s="192" t="s">
        <v>53</v>
      </c>
      <c r="AT89" s="193"/>
      <c r="AU89" s="39"/>
      <c r="AV89" s="39"/>
      <c r="AW89" s="39"/>
      <c r="AX89" s="39"/>
      <c r="AY89" s="39"/>
      <c r="AZ89" s="39"/>
      <c r="BA89" s="39"/>
      <c r="BB89" s="39"/>
      <c r="BC89" s="39"/>
      <c r="BD89" s="40"/>
    </row>
    <row r="90" spans="1:91" s="16" customFormat="1" ht="15.2" customHeight="1" x14ac:dyDescent="0.25">
      <c r="B90" s="17"/>
      <c r="C90" s="11" t="s">
        <v>26</v>
      </c>
      <c r="L90" s="33" t="str">
        <f>IF(E14= "Vyplň údaj","",E14)</f>
        <v/>
      </c>
      <c r="AI90" s="11" t="s">
        <v>30</v>
      </c>
      <c r="AM90" s="190" t="str">
        <f>IF(E20="","",E20)</f>
        <v xml:space="preserve"> </v>
      </c>
      <c r="AN90" s="191"/>
      <c r="AO90" s="191"/>
      <c r="AP90" s="191"/>
      <c r="AR90" s="17"/>
      <c r="AS90" s="194"/>
      <c r="AT90" s="195"/>
      <c r="BD90" s="41"/>
    </row>
    <row r="91" spans="1:91" s="16" customFormat="1" ht="10.9" customHeight="1" x14ac:dyDescent="0.25">
      <c r="B91" s="17"/>
      <c r="AR91" s="17"/>
      <c r="AS91" s="194"/>
      <c r="AT91" s="195"/>
      <c r="BD91" s="41"/>
    </row>
    <row r="92" spans="1:91" s="16" customFormat="1" ht="29.25" customHeight="1" x14ac:dyDescent="0.25">
      <c r="B92" s="17"/>
      <c r="C92" s="196" t="s">
        <v>54</v>
      </c>
      <c r="D92" s="197"/>
      <c r="E92" s="197"/>
      <c r="F92" s="197"/>
      <c r="G92" s="197"/>
      <c r="H92" s="42"/>
      <c r="I92" s="198" t="s">
        <v>55</v>
      </c>
      <c r="J92" s="197"/>
      <c r="K92" s="197"/>
      <c r="L92" s="197"/>
      <c r="M92" s="197"/>
      <c r="N92" s="197"/>
      <c r="O92" s="197"/>
      <c r="P92" s="197"/>
      <c r="Q92" s="197"/>
      <c r="R92" s="197"/>
      <c r="S92" s="197"/>
      <c r="T92" s="197"/>
      <c r="U92" s="197"/>
      <c r="V92" s="197"/>
      <c r="W92" s="197"/>
      <c r="X92" s="197"/>
      <c r="Y92" s="197"/>
      <c r="Z92" s="197"/>
      <c r="AA92" s="197"/>
      <c r="AB92" s="197"/>
      <c r="AC92" s="197"/>
      <c r="AD92" s="197"/>
      <c r="AE92" s="197"/>
      <c r="AF92" s="197"/>
      <c r="AG92" s="199" t="s">
        <v>56</v>
      </c>
      <c r="AH92" s="197"/>
      <c r="AI92" s="197"/>
      <c r="AJ92" s="197"/>
      <c r="AK92" s="197"/>
      <c r="AL92" s="197"/>
      <c r="AM92" s="197"/>
      <c r="AN92" s="198" t="s">
        <v>57</v>
      </c>
      <c r="AO92" s="197"/>
      <c r="AP92" s="200"/>
      <c r="AQ92" s="43" t="s">
        <v>58</v>
      </c>
      <c r="AR92" s="17"/>
      <c r="AS92" s="44" t="s">
        <v>59</v>
      </c>
      <c r="AT92" s="45" t="s">
        <v>60</v>
      </c>
      <c r="AU92" s="45" t="s">
        <v>61</v>
      </c>
      <c r="AV92" s="45" t="s">
        <v>62</v>
      </c>
      <c r="AW92" s="45" t="s">
        <v>63</v>
      </c>
      <c r="AX92" s="45" t="s">
        <v>64</v>
      </c>
      <c r="AY92" s="45" t="s">
        <v>65</v>
      </c>
      <c r="AZ92" s="45" t="s">
        <v>66</v>
      </c>
      <c r="BA92" s="45" t="s">
        <v>67</v>
      </c>
      <c r="BB92" s="45" t="s">
        <v>68</v>
      </c>
      <c r="BC92" s="45" t="s">
        <v>69</v>
      </c>
      <c r="BD92" s="46" t="s">
        <v>70</v>
      </c>
    </row>
    <row r="93" spans="1:91" s="16" customFormat="1" ht="10.9" customHeight="1" x14ac:dyDescent="0.25">
      <c r="B93" s="17"/>
      <c r="AR93" s="17"/>
      <c r="AS93" s="47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40"/>
    </row>
    <row r="94" spans="1:91" s="48" customFormat="1" ht="32.450000000000003" customHeight="1" x14ac:dyDescent="0.25">
      <c r="B94" s="49"/>
      <c r="C94" s="50" t="s">
        <v>71</v>
      </c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186">
        <f>ROUND(AG95+AG98,2)</f>
        <v>0</v>
      </c>
      <c r="AH94" s="186"/>
      <c r="AI94" s="186"/>
      <c r="AJ94" s="186"/>
      <c r="AK94" s="186"/>
      <c r="AL94" s="186"/>
      <c r="AM94" s="186"/>
      <c r="AN94" s="187">
        <f>SUM(AG94,AT94)</f>
        <v>0</v>
      </c>
      <c r="AO94" s="187"/>
      <c r="AP94" s="187"/>
      <c r="AQ94" s="52" t="s">
        <v>1</v>
      </c>
      <c r="AR94" s="49"/>
      <c r="AS94" s="53">
        <f>ROUND(AS95+AS98,2)</f>
        <v>0</v>
      </c>
      <c r="AT94" s="54">
        <f>ROUND(SUM(AV94:AW94),2)</f>
        <v>0</v>
      </c>
      <c r="AU94" s="55">
        <f>ROUND(AU95+AU98,5)</f>
        <v>0</v>
      </c>
      <c r="AV94" s="54">
        <f>ROUND(AZ94*L29,2)</f>
        <v>0</v>
      </c>
      <c r="AW94" s="54">
        <f>ROUND(BA94*L30,2)</f>
        <v>0</v>
      </c>
      <c r="AX94" s="54">
        <f>ROUND(BB94*L29,2)</f>
        <v>0</v>
      </c>
      <c r="AY94" s="54">
        <f>ROUND(BC94*L30,2)</f>
        <v>0</v>
      </c>
      <c r="AZ94" s="54">
        <f>ROUND(AZ95+AZ98,2)</f>
        <v>0</v>
      </c>
      <c r="BA94" s="54">
        <f>ROUND(BA95+BA98,2)</f>
        <v>0</v>
      </c>
      <c r="BB94" s="54">
        <f>ROUND(BB95+BB98,2)</f>
        <v>0</v>
      </c>
      <c r="BC94" s="54">
        <f>ROUND(BC95+BC98,2)</f>
        <v>0</v>
      </c>
      <c r="BD94" s="56">
        <f>ROUND(BD95+BD98,2)</f>
        <v>0</v>
      </c>
      <c r="BS94" s="57" t="s">
        <v>72</v>
      </c>
      <c r="BT94" s="57" t="s">
        <v>73</v>
      </c>
      <c r="BU94" s="58" t="s">
        <v>74</v>
      </c>
      <c r="BV94" s="57" t="s">
        <v>75</v>
      </c>
      <c r="BW94" s="57" t="s">
        <v>5</v>
      </c>
      <c r="BX94" s="57" t="s">
        <v>76</v>
      </c>
      <c r="CL94" s="57" t="s">
        <v>1</v>
      </c>
    </row>
    <row r="95" spans="1:91" s="59" customFormat="1" ht="24.75" customHeight="1" x14ac:dyDescent="0.25">
      <c r="B95" s="60"/>
      <c r="C95" s="61"/>
      <c r="D95" s="180" t="s">
        <v>77</v>
      </c>
      <c r="E95" s="180"/>
      <c r="F95" s="180"/>
      <c r="G95" s="180"/>
      <c r="H95" s="180"/>
      <c r="I95" s="62"/>
      <c r="J95" s="180" t="s">
        <v>78</v>
      </c>
      <c r="K95" s="180"/>
      <c r="L95" s="180"/>
      <c r="M95" s="180"/>
      <c r="N95" s="180"/>
      <c r="O95" s="180"/>
      <c r="P95" s="180"/>
      <c r="Q95" s="180"/>
      <c r="R95" s="180"/>
      <c r="S95" s="180"/>
      <c r="T95" s="180"/>
      <c r="U95" s="180"/>
      <c r="V95" s="180"/>
      <c r="W95" s="180"/>
      <c r="X95" s="180"/>
      <c r="Y95" s="180"/>
      <c r="Z95" s="180"/>
      <c r="AA95" s="180"/>
      <c r="AB95" s="180"/>
      <c r="AC95" s="180"/>
      <c r="AD95" s="180"/>
      <c r="AE95" s="180"/>
      <c r="AF95" s="180"/>
      <c r="AG95" s="188">
        <f>ROUND(SUM(AG96:AG97),2)</f>
        <v>0</v>
      </c>
      <c r="AH95" s="182"/>
      <c r="AI95" s="182"/>
      <c r="AJ95" s="182"/>
      <c r="AK95" s="182"/>
      <c r="AL95" s="182"/>
      <c r="AM95" s="182"/>
      <c r="AN95" s="181">
        <f>SUM(AG95,AT95)</f>
        <v>0</v>
      </c>
      <c r="AO95" s="182"/>
      <c r="AP95" s="182"/>
      <c r="AQ95" s="63" t="s">
        <v>79</v>
      </c>
      <c r="AR95" s="60"/>
      <c r="AS95" s="64">
        <f>ROUND(SUM(AS96:AS97),2)</f>
        <v>0</v>
      </c>
      <c r="AT95" s="65">
        <f>ROUND(SUM(AV95:AW95),2)</f>
        <v>0</v>
      </c>
      <c r="AU95" s="66">
        <f>ROUND(SUM(AU96:AU97),5)</f>
        <v>0</v>
      </c>
      <c r="AV95" s="65">
        <f>ROUND(AZ95*L29,2)</f>
        <v>0</v>
      </c>
      <c r="AW95" s="65">
        <f>ROUND(BA95*L30,2)</f>
        <v>0</v>
      </c>
      <c r="AX95" s="65">
        <f>ROUND(BB95*L29,2)</f>
        <v>0</v>
      </c>
      <c r="AY95" s="65">
        <f>ROUND(BC95*L30,2)</f>
        <v>0</v>
      </c>
      <c r="AZ95" s="65">
        <f>ROUND(SUM(AZ96:AZ97),2)</f>
        <v>0</v>
      </c>
      <c r="BA95" s="65">
        <f>ROUND(SUM(BA96:BA97),2)</f>
        <v>0</v>
      </c>
      <c r="BB95" s="65">
        <f>ROUND(SUM(BB96:BB97),2)</f>
        <v>0</v>
      </c>
      <c r="BC95" s="65">
        <f>ROUND(SUM(BC96:BC97),2)</f>
        <v>0</v>
      </c>
      <c r="BD95" s="67">
        <f>ROUND(SUM(BD96:BD97),2)</f>
        <v>0</v>
      </c>
      <c r="BS95" s="68" t="s">
        <v>72</v>
      </c>
      <c r="BT95" s="68" t="s">
        <v>77</v>
      </c>
      <c r="BU95" s="68" t="s">
        <v>74</v>
      </c>
      <c r="BV95" s="68" t="s">
        <v>75</v>
      </c>
      <c r="BW95" s="68" t="s">
        <v>80</v>
      </c>
      <c r="BX95" s="68" t="s">
        <v>5</v>
      </c>
      <c r="CL95" s="68" t="s">
        <v>1</v>
      </c>
      <c r="CM95" s="68" t="s">
        <v>73</v>
      </c>
    </row>
    <row r="96" spans="1:91" s="33" customFormat="1" ht="16.5" customHeight="1" x14ac:dyDescent="0.25">
      <c r="A96" s="69" t="s">
        <v>81</v>
      </c>
      <c r="B96" s="34"/>
      <c r="C96" s="70"/>
      <c r="D96" s="70"/>
      <c r="E96" s="183" t="s">
        <v>82</v>
      </c>
      <c r="F96" s="183"/>
      <c r="G96" s="183"/>
      <c r="H96" s="183"/>
      <c r="I96" s="183"/>
      <c r="J96" s="70"/>
      <c r="K96" s="183" t="s">
        <v>83</v>
      </c>
      <c r="L96" s="183"/>
      <c r="M96" s="183"/>
      <c r="N96" s="183"/>
      <c r="O96" s="183"/>
      <c r="P96" s="183"/>
      <c r="Q96" s="183"/>
      <c r="R96" s="183"/>
      <c r="S96" s="183"/>
      <c r="T96" s="183"/>
      <c r="U96" s="183"/>
      <c r="V96" s="183"/>
      <c r="W96" s="183"/>
      <c r="X96" s="183"/>
      <c r="Y96" s="183"/>
      <c r="Z96" s="183"/>
      <c r="AA96" s="183"/>
      <c r="AB96" s="183"/>
      <c r="AC96" s="183"/>
      <c r="AD96" s="183"/>
      <c r="AE96" s="183"/>
      <c r="AF96" s="183"/>
      <c r="AG96" s="184">
        <f>'01 - Trasa A, Trasa B'!J32</f>
        <v>0</v>
      </c>
      <c r="AH96" s="185"/>
      <c r="AI96" s="185"/>
      <c r="AJ96" s="185"/>
      <c r="AK96" s="185"/>
      <c r="AL96" s="185"/>
      <c r="AM96" s="185"/>
      <c r="AN96" s="184">
        <f>SUM(AG96,AT96)</f>
        <v>0</v>
      </c>
      <c r="AO96" s="185"/>
      <c r="AP96" s="185"/>
      <c r="AQ96" s="71" t="s">
        <v>84</v>
      </c>
      <c r="AR96" s="34"/>
      <c r="AS96" s="72">
        <v>0</v>
      </c>
      <c r="AT96" s="73">
        <f>ROUND(SUM(AV96:AW96),2)</f>
        <v>0</v>
      </c>
      <c r="AU96" s="74">
        <f>'01 - Trasa A, Trasa B'!P131</f>
        <v>0</v>
      </c>
      <c r="AV96" s="73">
        <f>'01 - Trasa A, Trasa B'!J35</f>
        <v>0</v>
      </c>
      <c r="AW96" s="73">
        <f>'01 - Trasa A, Trasa B'!J36</f>
        <v>0</v>
      </c>
      <c r="AX96" s="73">
        <f>'01 - Trasa A, Trasa B'!J37</f>
        <v>0</v>
      </c>
      <c r="AY96" s="73">
        <f>'01 - Trasa A, Trasa B'!J38</f>
        <v>0</v>
      </c>
      <c r="AZ96" s="73">
        <f>'01 - Trasa A, Trasa B'!F35</f>
        <v>0</v>
      </c>
      <c r="BA96" s="73">
        <f>'01 - Trasa A, Trasa B'!F36</f>
        <v>0</v>
      </c>
      <c r="BB96" s="73">
        <f>'01 - Trasa A, Trasa B'!F37</f>
        <v>0</v>
      </c>
      <c r="BC96" s="73">
        <f>'01 - Trasa A, Trasa B'!F38</f>
        <v>0</v>
      </c>
      <c r="BD96" s="75">
        <f>'01 - Trasa A, Trasa B'!F39</f>
        <v>0</v>
      </c>
      <c r="BT96" s="12" t="s">
        <v>85</v>
      </c>
      <c r="BV96" s="12" t="s">
        <v>75</v>
      </c>
      <c r="BW96" s="12" t="s">
        <v>86</v>
      </c>
      <c r="BX96" s="12" t="s">
        <v>80</v>
      </c>
      <c r="CL96" s="12" t="s">
        <v>1</v>
      </c>
    </row>
    <row r="97" spans="1:91" s="33" customFormat="1" ht="16.5" customHeight="1" x14ac:dyDescent="0.25">
      <c r="A97" s="69" t="s">
        <v>81</v>
      </c>
      <c r="B97" s="34"/>
      <c r="C97" s="70"/>
      <c r="D97" s="70"/>
      <c r="E97" s="183" t="s">
        <v>87</v>
      </c>
      <c r="F97" s="183"/>
      <c r="G97" s="183"/>
      <c r="H97" s="183"/>
      <c r="I97" s="183"/>
      <c r="J97" s="70"/>
      <c r="K97" s="183" t="s">
        <v>88</v>
      </c>
      <c r="L97" s="183"/>
      <c r="M97" s="183"/>
      <c r="N97" s="183"/>
      <c r="O97" s="183"/>
      <c r="P97" s="183"/>
      <c r="Q97" s="183"/>
      <c r="R97" s="183"/>
      <c r="S97" s="183"/>
      <c r="T97" s="183"/>
      <c r="U97" s="183"/>
      <c r="V97" s="183"/>
      <c r="W97" s="183"/>
      <c r="X97" s="183"/>
      <c r="Y97" s="183"/>
      <c r="Z97" s="183"/>
      <c r="AA97" s="183"/>
      <c r="AB97" s="183"/>
      <c r="AC97" s="183"/>
      <c r="AD97" s="183"/>
      <c r="AE97" s="183"/>
      <c r="AF97" s="183"/>
      <c r="AG97" s="184">
        <f>'02 - Chodník'!J32</f>
        <v>0</v>
      </c>
      <c r="AH97" s="185"/>
      <c r="AI97" s="185"/>
      <c r="AJ97" s="185"/>
      <c r="AK97" s="185"/>
      <c r="AL97" s="185"/>
      <c r="AM97" s="185"/>
      <c r="AN97" s="184">
        <f>SUM(AG97,AT97)</f>
        <v>0</v>
      </c>
      <c r="AO97" s="185"/>
      <c r="AP97" s="185"/>
      <c r="AQ97" s="71" t="s">
        <v>84</v>
      </c>
      <c r="AR97" s="34"/>
      <c r="AS97" s="72">
        <v>0</v>
      </c>
      <c r="AT97" s="73">
        <f>ROUND(SUM(AV97:AW97),2)</f>
        <v>0</v>
      </c>
      <c r="AU97" s="74">
        <f>'02 - Chodník'!P126</f>
        <v>0</v>
      </c>
      <c r="AV97" s="73">
        <f>'02 - Chodník'!J35</f>
        <v>0</v>
      </c>
      <c r="AW97" s="73">
        <f>'02 - Chodník'!J36</f>
        <v>0</v>
      </c>
      <c r="AX97" s="73">
        <f>'02 - Chodník'!J37</f>
        <v>0</v>
      </c>
      <c r="AY97" s="73">
        <f>'02 - Chodník'!J38</f>
        <v>0</v>
      </c>
      <c r="AZ97" s="73">
        <f>'02 - Chodník'!F35</f>
        <v>0</v>
      </c>
      <c r="BA97" s="73">
        <f>'02 - Chodník'!F36</f>
        <v>0</v>
      </c>
      <c r="BB97" s="73">
        <f>'02 - Chodník'!F37</f>
        <v>0</v>
      </c>
      <c r="BC97" s="73">
        <f>'02 - Chodník'!F38</f>
        <v>0</v>
      </c>
      <c r="BD97" s="75">
        <f>'02 - Chodník'!F39</f>
        <v>0</v>
      </c>
      <c r="BT97" s="12" t="s">
        <v>85</v>
      </c>
      <c r="BV97" s="12" t="s">
        <v>75</v>
      </c>
      <c r="BW97" s="12" t="s">
        <v>89</v>
      </c>
      <c r="BX97" s="12" t="s">
        <v>80</v>
      </c>
      <c r="CL97" s="12" t="s">
        <v>1</v>
      </c>
    </row>
    <row r="98" spans="1:91" s="59" customFormat="1" ht="16.5" customHeight="1" x14ac:dyDescent="0.25">
      <c r="A98" s="69" t="s">
        <v>81</v>
      </c>
      <c r="B98" s="60"/>
      <c r="C98" s="61"/>
      <c r="D98" s="180" t="s">
        <v>85</v>
      </c>
      <c r="E98" s="180"/>
      <c r="F98" s="180"/>
      <c r="G98" s="180"/>
      <c r="H98" s="180"/>
      <c r="I98" s="62"/>
      <c r="J98" s="180" t="s">
        <v>90</v>
      </c>
      <c r="K98" s="180"/>
      <c r="L98" s="180"/>
      <c r="M98" s="180"/>
      <c r="N98" s="180"/>
      <c r="O98" s="180"/>
      <c r="P98" s="180"/>
      <c r="Q98" s="180"/>
      <c r="R98" s="180"/>
      <c r="S98" s="180"/>
      <c r="T98" s="180"/>
      <c r="U98" s="180"/>
      <c r="V98" s="180"/>
      <c r="W98" s="180"/>
      <c r="X98" s="180"/>
      <c r="Y98" s="180"/>
      <c r="Z98" s="180"/>
      <c r="AA98" s="180"/>
      <c r="AB98" s="180"/>
      <c r="AC98" s="180"/>
      <c r="AD98" s="180"/>
      <c r="AE98" s="180"/>
      <c r="AF98" s="180"/>
      <c r="AG98" s="181">
        <f>'2 - SO 02 - Osvetlenie ch...'!J30</f>
        <v>0</v>
      </c>
      <c r="AH98" s="182"/>
      <c r="AI98" s="182"/>
      <c r="AJ98" s="182"/>
      <c r="AK98" s="182"/>
      <c r="AL98" s="182"/>
      <c r="AM98" s="182"/>
      <c r="AN98" s="181">
        <f>SUM(AG98,AT98)</f>
        <v>0</v>
      </c>
      <c r="AO98" s="182"/>
      <c r="AP98" s="182"/>
      <c r="AQ98" s="63" t="s">
        <v>79</v>
      </c>
      <c r="AR98" s="60"/>
      <c r="AS98" s="76">
        <v>0</v>
      </c>
      <c r="AT98" s="77">
        <f>ROUND(SUM(AV98:AW98),2)</f>
        <v>0</v>
      </c>
      <c r="AU98" s="78">
        <f>'2 - SO 02 - Osvetlenie ch...'!P122</f>
        <v>0</v>
      </c>
      <c r="AV98" s="77">
        <f>'2 - SO 02 - Osvetlenie ch...'!J33</f>
        <v>0</v>
      </c>
      <c r="AW98" s="77">
        <f>'2 - SO 02 - Osvetlenie ch...'!J34</f>
        <v>0</v>
      </c>
      <c r="AX98" s="77">
        <f>'2 - SO 02 - Osvetlenie ch...'!J35</f>
        <v>0</v>
      </c>
      <c r="AY98" s="77">
        <f>'2 - SO 02 - Osvetlenie ch...'!J36</f>
        <v>0</v>
      </c>
      <c r="AZ98" s="77">
        <f>'2 - SO 02 - Osvetlenie ch...'!F33</f>
        <v>0</v>
      </c>
      <c r="BA98" s="77">
        <f>'2 - SO 02 - Osvetlenie ch...'!F34</f>
        <v>0</v>
      </c>
      <c r="BB98" s="77">
        <f>'2 - SO 02 - Osvetlenie ch...'!F35</f>
        <v>0</v>
      </c>
      <c r="BC98" s="77">
        <f>'2 - SO 02 - Osvetlenie ch...'!F36</f>
        <v>0</v>
      </c>
      <c r="BD98" s="79">
        <f>'2 - SO 02 - Osvetlenie ch...'!F37</f>
        <v>0</v>
      </c>
      <c r="BT98" s="68" t="s">
        <v>77</v>
      </c>
      <c r="BV98" s="68" t="s">
        <v>75</v>
      </c>
      <c r="BW98" s="68" t="s">
        <v>91</v>
      </c>
      <c r="BX98" s="68" t="s">
        <v>5</v>
      </c>
      <c r="CL98" s="68" t="s">
        <v>1</v>
      </c>
      <c r="CM98" s="68" t="s">
        <v>73</v>
      </c>
    </row>
    <row r="99" spans="1:91" s="16" customFormat="1" ht="30" customHeight="1" x14ac:dyDescent="0.25">
      <c r="B99" s="17"/>
      <c r="AR99" s="17"/>
    </row>
    <row r="100" spans="1:91" s="16" customFormat="1" ht="6.95" customHeight="1" x14ac:dyDescent="0.25">
      <c r="B100" s="29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17"/>
    </row>
  </sheetData>
  <mergeCells count="54">
    <mergeCell ref="AR2:BE2"/>
    <mergeCell ref="K5:AO5"/>
    <mergeCell ref="BE5:BE34"/>
    <mergeCell ref="K6:AO6"/>
    <mergeCell ref="E14:AJ14"/>
    <mergeCell ref="E23:AN23"/>
    <mergeCell ref="AK26:AO26"/>
    <mergeCell ref="L28:P28"/>
    <mergeCell ref="W28:AE28"/>
    <mergeCell ref="AK28:AO28"/>
    <mergeCell ref="L29:P29"/>
    <mergeCell ref="W29:AE29"/>
    <mergeCell ref="AK29:AO29"/>
    <mergeCell ref="L30:P30"/>
    <mergeCell ref="W30:AE30"/>
    <mergeCell ref="AK30:AO30"/>
    <mergeCell ref="L85:AO85"/>
    <mergeCell ref="L31:P31"/>
    <mergeCell ref="W31:AE31"/>
    <mergeCell ref="AK31:AO31"/>
    <mergeCell ref="L32:P32"/>
    <mergeCell ref="W32:AE32"/>
    <mergeCell ref="AK32:AO32"/>
    <mergeCell ref="L33:P33"/>
    <mergeCell ref="W33:AE33"/>
    <mergeCell ref="AK33:AO33"/>
    <mergeCell ref="X35:AB35"/>
    <mergeCell ref="AK35:AO3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G94:AM94"/>
    <mergeCell ref="AN94:AP94"/>
    <mergeCell ref="D95:H95"/>
    <mergeCell ref="J95:AF95"/>
    <mergeCell ref="AG95:AM95"/>
    <mergeCell ref="AN95:AP95"/>
    <mergeCell ref="D98:H98"/>
    <mergeCell ref="J98:AF98"/>
    <mergeCell ref="AG98:AM98"/>
    <mergeCell ref="AN98:AP98"/>
    <mergeCell ref="E96:I96"/>
    <mergeCell ref="K96:AF96"/>
    <mergeCell ref="AG96:AM96"/>
    <mergeCell ref="AN96:AP96"/>
    <mergeCell ref="E97:I97"/>
    <mergeCell ref="K97:AF97"/>
    <mergeCell ref="AG97:AM97"/>
    <mergeCell ref="AN97:AP97"/>
  </mergeCells>
  <hyperlinks>
    <hyperlink ref="A96" location="'01 - Trasa A, Trasa B'!C2" display="/" xr:uid="{DE239E9E-9BC0-4F71-A0D3-B8BE87247118}"/>
    <hyperlink ref="A97" location="'02 - Chodník'!C2" display="/" xr:uid="{3C0179F4-76B4-4921-B2EF-9BE6B059E412}"/>
    <hyperlink ref="A98" location="'2 - SO 02 - Osvetlenie ch...'!C2" display="/" xr:uid="{C88FAC1E-7EB3-48E3-A6CC-EBC530A646E1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4BBD9-C8AD-48A0-858B-8E16967B419E}">
  <dimension ref="B2:BM218"/>
  <sheetViews>
    <sheetView showGridLines="0" workbookViewId="0">
      <selection activeCell="W207" sqref="W207"/>
    </sheetView>
  </sheetViews>
  <sheetFormatPr defaultRowHeight="15" x14ac:dyDescent="0.25"/>
  <cols>
    <col min="1" max="1" width="7.140625" customWidth="1"/>
    <col min="2" max="2" width="1.42578125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" customWidth="1"/>
    <col min="8" max="8" width="9.85546875" customWidth="1"/>
    <col min="9" max="9" width="17.28515625" style="80" customWidth="1"/>
    <col min="10" max="10" width="17.28515625" customWidth="1"/>
    <col min="11" max="11" width="17.28515625" hidden="1" customWidth="1"/>
    <col min="12" max="12" width="19" customWidth="1"/>
    <col min="13" max="13" width="9.28515625" hidden="1" customWidth="1"/>
    <col min="14" max="14" width="0.140625" hidden="1" customWidth="1"/>
    <col min="15" max="19" width="12.140625" hidden="1" customWidth="1"/>
    <col min="20" max="20" width="14.42578125" hidden="1" customWidth="1"/>
    <col min="21" max="21" width="12.42578125" customWidth="1"/>
    <col min="22" max="22" width="10.5703125" customWidth="1"/>
    <col min="23" max="23" width="14" customWidth="1"/>
    <col min="24" max="24" width="10.5703125" customWidth="1"/>
    <col min="25" max="25" width="12.85546875" customWidth="1"/>
    <col min="26" max="26" width="9.42578125" customWidth="1"/>
    <col min="27" max="27" width="12.85546875" customWidth="1"/>
    <col min="28" max="28" width="14" customWidth="1"/>
    <col min="29" max="29" width="9.42578125" customWidth="1"/>
    <col min="30" max="30" width="12.85546875" customWidth="1"/>
    <col min="31" max="31" width="14" customWidth="1"/>
  </cols>
  <sheetData>
    <row r="2" spans="2:46" ht="36.950000000000003" customHeight="1" x14ac:dyDescent="0.25"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AT2" s="2" t="s">
        <v>86</v>
      </c>
    </row>
    <row r="3" spans="2:46" ht="6.95" customHeight="1" x14ac:dyDescent="0.25">
      <c r="B3" s="3"/>
      <c r="C3" s="4"/>
      <c r="D3" s="4"/>
      <c r="E3" s="4"/>
      <c r="F3" s="4"/>
      <c r="G3" s="4"/>
      <c r="H3" s="4"/>
      <c r="I3" s="81"/>
      <c r="J3" s="4"/>
      <c r="K3" s="4"/>
      <c r="L3" s="5"/>
      <c r="AT3" s="2" t="s">
        <v>73</v>
      </c>
    </row>
    <row r="4" spans="2:46" ht="24.95" customHeight="1" x14ac:dyDescent="0.25">
      <c r="B4" s="5"/>
      <c r="D4" s="6" t="s">
        <v>92</v>
      </c>
      <c r="L4" s="5"/>
      <c r="M4" s="82" t="s">
        <v>9</v>
      </c>
      <c r="AT4" s="2" t="s">
        <v>4</v>
      </c>
    </row>
    <row r="5" spans="2:46" ht="6.95" customHeight="1" x14ac:dyDescent="0.25">
      <c r="B5" s="5"/>
      <c r="L5" s="5"/>
    </row>
    <row r="6" spans="2:46" ht="12" customHeight="1" x14ac:dyDescent="0.25">
      <c r="B6" s="5"/>
      <c r="D6" s="11" t="s">
        <v>15</v>
      </c>
      <c r="L6" s="5"/>
    </row>
    <row r="7" spans="2:46" ht="23.25" customHeight="1" x14ac:dyDescent="0.25">
      <c r="B7" s="5"/>
      <c r="E7" s="223" t="str">
        <f>'Rekapitulácia stavby'!K6</f>
        <v>DOBUDOVANIE ZÁKLADNEJ TECHNICKEJ INFRAŠTRUKTÚRY V OBCI ŠARIŠSKÉ JASTRABIE</v>
      </c>
      <c r="F7" s="224"/>
      <c r="G7" s="224"/>
      <c r="H7" s="224"/>
      <c r="L7" s="5"/>
    </row>
    <row r="8" spans="2:46" ht="12" customHeight="1" x14ac:dyDescent="0.25">
      <c r="B8" s="5"/>
      <c r="D8" s="11" t="s">
        <v>93</v>
      </c>
      <c r="L8" s="5"/>
    </row>
    <row r="9" spans="2:46" s="16" customFormat="1" ht="16.5" customHeight="1" x14ac:dyDescent="0.25">
      <c r="B9" s="17"/>
      <c r="E9" s="223" t="s">
        <v>94</v>
      </c>
      <c r="F9" s="222"/>
      <c r="G9" s="222"/>
      <c r="H9" s="222"/>
      <c r="I9" s="83"/>
      <c r="L9" s="17"/>
    </row>
    <row r="10" spans="2:46" s="16" customFormat="1" ht="12" customHeight="1" x14ac:dyDescent="0.25">
      <c r="B10" s="17"/>
      <c r="D10" s="11" t="s">
        <v>95</v>
      </c>
      <c r="I10" s="83"/>
      <c r="L10" s="17"/>
    </row>
    <row r="11" spans="2:46" s="16" customFormat="1" ht="16.5" customHeight="1" x14ac:dyDescent="0.25">
      <c r="B11" s="17"/>
      <c r="E11" s="201" t="s">
        <v>96</v>
      </c>
      <c r="F11" s="222"/>
      <c r="G11" s="222"/>
      <c r="H11" s="222"/>
      <c r="I11" s="83"/>
      <c r="L11" s="17"/>
    </row>
    <row r="12" spans="2:46" s="16" customFormat="1" x14ac:dyDescent="0.25">
      <c r="B12" s="17"/>
      <c r="I12" s="83"/>
      <c r="L12" s="17"/>
    </row>
    <row r="13" spans="2:46" s="16" customFormat="1" ht="12" customHeight="1" x14ac:dyDescent="0.25">
      <c r="B13" s="17"/>
      <c r="D13" s="11" t="s">
        <v>17</v>
      </c>
      <c r="F13" s="12" t="s">
        <v>1</v>
      </c>
      <c r="I13" s="84" t="s">
        <v>18</v>
      </c>
      <c r="J13" s="12" t="s">
        <v>1</v>
      </c>
      <c r="L13" s="17"/>
    </row>
    <row r="14" spans="2:46" s="16" customFormat="1" ht="12" customHeight="1" x14ac:dyDescent="0.25">
      <c r="B14" s="17"/>
      <c r="D14" s="11" t="s">
        <v>19</v>
      </c>
      <c r="F14" s="12" t="s">
        <v>20</v>
      </c>
      <c r="I14" s="84" t="s">
        <v>21</v>
      </c>
      <c r="J14" s="85"/>
      <c r="L14" s="17"/>
    </row>
    <row r="15" spans="2:46" s="16" customFormat="1" ht="10.9" customHeight="1" x14ac:dyDescent="0.25">
      <c r="B15" s="17"/>
      <c r="I15" s="83"/>
      <c r="L15" s="17"/>
    </row>
    <row r="16" spans="2:46" s="16" customFormat="1" ht="12" customHeight="1" x14ac:dyDescent="0.25">
      <c r="B16" s="17"/>
      <c r="D16" s="11" t="s">
        <v>22</v>
      </c>
      <c r="I16" s="84" t="s">
        <v>23</v>
      </c>
      <c r="J16" s="12" t="s">
        <v>1</v>
      </c>
      <c r="L16" s="17"/>
    </row>
    <row r="17" spans="2:12" s="16" customFormat="1" ht="18" customHeight="1" x14ac:dyDescent="0.25">
      <c r="B17" s="17"/>
      <c r="E17" s="12" t="s">
        <v>24</v>
      </c>
      <c r="I17" s="84" t="s">
        <v>25</v>
      </c>
      <c r="J17" s="12" t="s">
        <v>1</v>
      </c>
      <c r="L17" s="17"/>
    </row>
    <row r="18" spans="2:12" s="16" customFormat="1" ht="6.95" customHeight="1" x14ac:dyDescent="0.25">
      <c r="B18" s="17"/>
      <c r="I18" s="83"/>
      <c r="L18" s="17"/>
    </row>
    <row r="19" spans="2:12" s="16" customFormat="1" ht="12" customHeight="1" x14ac:dyDescent="0.25">
      <c r="B19" s="17"/>
      <c r="D19" s="11" t="s">
        <v>26</v>
      </c>
      <c r="I19" s="84" t="s">
        <v>23</v>
      </c>
      <c r="J19" s="13" t="str">
        <f>'Rekapitulácia stavby'!AN13</f>
        <v>Vyplň údaj</v>
      </c>
      <c r="L19" s="17"/>
    </row>
    <row r="20" spans="2:12" s="16" customFormat="1" ht="18" customHeight="1" x14ac:dyDescent="0.25">
      <c r="B20" s="17"/>
      <c r="E20" s="225" t="str">
        <f>'Rekapitulácia stavby'!E14</f>
        <v>Vyplň údaj</v>
      </c>
      <c r="F20" s="211"/>
      <c r="G20" s="211"/>
      <c r="H20" s="211"/>
      <c r="I20" s="84" t="s">
        <v>25</v>
      </c>
      <c r="J20" s="13" t="str">
        <f>'Rekapitulácia stavby'!AN14</f>
        <v>Vyplň údaj</v>
      </c>
      <c r="L20" s="17"/>
    </row>
    <row r="21" spans="2:12" s="16" customFormat="1" ht="6.95" customHeight="1" x14ac:dyDescent="0.25">
      <c r="B21" s="17"/>
      <c r="I21" s="83"/>
      <c r="L21" s="17"/>
    </row>
    <row r="22" spans="2:12" s="16" customFormat="1" ht="12" customHeight="1" x14ac:dyDescent="0.25">
      <c r="B22" s="17"/>
      <c r="D22" s="11" t="s">
        <v>28</v>
      </c>
      <c r="I22" s="84" t="s">
        <v>23</v>
      </c>
      <c r="J22" s="12" t="s">
        <v>1</v>
      </c>
      <c r="L22" s="17"/>
    </row>
    <row r="23" spans="2:12" s="16" customFormat="1" ht="18" customHeight="1" x14ac:dyDescent="0.25">
      <c r="B23" s="17"/>
      <c r="E23" s="12"/>
      <c r="I23" s="84" t="s">
        <v>25</v>
      </c>
      <c r="J23" s="12" t="s">
        <v>1</v>
      </c>
      <c r="L23" s="17"/>
    </row>
    <row r="24" spans="2:12" s="16" customFormat="1" ht="6.95" customHeight="1" x14ac:dyDescent="0.25">
      <c r="B24" s="17"/>
      <c r="I24" s="83"/>
      <c r="L24" s="17"/>
    </row>
    <row r="25" spans="2:12" s="16" customFormat="1" ht="12" customHeight="1" x14ac:dyDescent="0.25">
      <c r="B25" s="17"/>
      <c r="D25" s="11" t="s">
        <v>30</v>
      </c>
      <c r="I25" s="84" t="s">
        <v>23</v>
      </c>
      <c r="J25" s="12" t="str">
        <f>IF('Rekapitulácia stavby'!AN19="","",'Rekapitulácia stavby'!AN19)</f>
        <v/>
      </c>
      <c r="L25" s="17"/>
    </row>
    <row r="26" spans="2:12" s="16" customFormat="1" ht="18" customHeight="1" x14ac:dyDescent="0.25">
      <c r="B26" s="17"/>
      <c r="E26" s="12" t="str">
        <f>IF('Rekapitulácia stavby'!E20="","",'Rekapitulácia stavby'!E20)</f>
        <v xml:space="preserve"> </v>
      </c>
      <c r="I26" s="84" t="s">
        <v>25</v>
      </c>
      <c r="J26" s="12" t="str">
        <f>IF('Rekapitulácia stavby'!AN20="","",'Rekapitulácia stavby'!AN20)</f>
        <v/>
      </c>
      <c r="L26" s="17"/>
    </row>
    <row r="27" spans="2:12" s="16" customFormat="1" ht="6.95" customHeight="1" x14ac:dyDescent="0.25">
      <c r="B27" s="17"/>
      <c r="I27" s="83"/>
      <c r="L27" s="17"/>
    </row>
    <row r="28" spans="2:12" s="16" customFormat="1" ht="12" customHeight="1" x14ac:dyDescent="0.25">
      <c r="B28" s="17"/>
      <c r="D28" s="11" t="s">
        <v>32</v>
      </c>
      <c r="I28" s="83"/>
      <c r="L28" s="17"/>
    </row>
    <row r="29" spans="2:12" s="86" customFormat="1" ht="16.5" customHeight="1" x14ac:dyDescent="0.25">
      <c r="B29" s="87"/>
      <c r="E29" s="218" t="s">
        <v>1</v>
      </c>
      <c r="F29" s="218"/>
      <c r="G29" s="218"/>
      <c r="H29" s="218"/>
      <c r="I29" s="88"/>
      <c r="L29" s="87"/>
    </row>
    <row r="30" spans="2:12" s="16" customFormat="1" ht="6.95" customHeight="1" x14ac:dyDescent="0.25">
      <c r="B30" s="17"/>
      <c r="I30" s="83"/>
      <c r="L30" s="17"/>
    </row>
    <row r="31" spans="2:12" s="16" customFormat="1" ht="6.95" customHeight="1" x14ac:dyDescent="0.25">
      <c r="B31" s="17"/>
      <c r="D31" s="39"/>
      <c r="E31" s="39"/>
      <c r="F31" s="39"/>
      <c r="G31" s="39"/>
      <c r="H31" s="39"/>
      <c r="I31" s="89"/>
      <c r="J31" s="39"/>
      <c r="K31" s="39"/>
      <c r="L31" s="17"/>
    </row>
    <row r="32" spans="2:12" s="16" customFormat="1" ht="25.35" customHeight="1" x14ac:dyDescent="0.25">
      <c r="B32" s="17"/>
      <c r="D32" s="90" t="s">
        <v>33</v>
      </c>
      <c r="I32" s="83"/>
      <c r="J32" s="91">
        <f>ROUND(J131, 2)</f>
        <v>0</v>
      </c>
      <c r="L32" s="17"/>
    </row>
    <row r="33" spans="2:12" s="16" customFormat="1" ht="6.95" customHeight="1" x14ac:dyDescent="0.25">
      <c r="B33" s="17"/>
      <c r="D33" s="39"/>
      <c r="E33" s="39"/>
      <c r="F33" s="39"/>
      <c r="G33" s="39"/>
      <c r="H33" s="39"/>
      <c r="I33" s="89"/>
      <c r="J33" s="39"/>
      <c r="K33" s="39"/>
      <c r="L33" s="17"/>
    </row>
    <row r="34" spans="2:12" s="16" customFormat="1" ht="14.45" customHeight="1" x14ac:dyDescent="0.25">
      <c r="B34" s="17"/>
      <c r="F34" s="92" t="s">
        <v>35</v>
      </c>
      <c r="I34" s="93" t="s">
        <v>34</v>
      </c>
      <c r="J34" s="92" t="s">
        <v>36</v>
      </c>
      <c r="L34" s="17"/>
    </row>
    <row r="35" spans="2:12" s="16" customFormat="1" ht="14.45" customHeight="1" x14ac:dyDescent="0.25">
      <c r="B35" s="17"/>
      <c r="D35" s="94" t="s">
        <v>37</v>
      </c>
      <c r="E35" s="11" t="s">
        <v>38</v>
      </c>
      <c r="F35" s="73">
        <f>ROUND((SUM(BE131:BE217)),  2)</f>
        <v>0</v>
      </c>
      <c r="I35" s="95">
        <v>0.2</v>
      </c>
      <c r="J35" s="73">
        <f>ROUND(((SUM(BE131:BE217))*I35),  2)</f>
        <v>0</v>
      </c>
      <c r="L35" s="17"/>
    </row>
    <row r="36" spans="2:12" s="16" customFormat="1" ht="14.45" customHeight="1" x14ac:dyDescent="0.25">
      <c r="B36" s="17"/>
      <c r="E36" s="11" t="s">
        <v>39</v>
      </c>
      <c r="F36" s="73">
        <f>ROUND((SUM(BF131:BF217)),  2)</f>
        <v>0</v>
      </c>
      <c r="I36" s="95">
        <v>0.2</v>
      </c>
      <c r="J36" s="73">
        <f>ROUND(((SUM(BF131:BF217))*I36),  2)</f>
        <v>0</v>
      </c>
      <c r="L36" s="17"/>
    </row>
    <row r="37" spans="2:12" s="16" customFormat="1" ht="14.45" hidden="1" customHeight="1" x14ac:dyDescent="0.25">
      <c r="B37" s="17"/>
      <c r="E37" s="11" t="s">
        <v>40</v>
      </c>
      <c r="F37" s="73">
        <f>ROUND((SUM(BG131:BG217)),  2)</f>
        <v>0</v>
      </c>
      <c r="I37" s="95">
        <v>0.2</v>
      </c>
      <c r="J37" s="73">
        <f>0</f>
        <v>0</v>
      </c>
      <c r="L37" s="17"/>
    </row>
    <row r="38" spans="2:12" s="16" customFormat="1" ht="14.45" hidden="1" customHeight="1" x14ac:dyDescent="0.25">
      <c r="B38" s="17"/>
      <c r="E38" s="11" t="s">
        <v>41</v>
      </c>
      <c r="F38" s="73">
        <f>ROUND((SUM(BH131:BH217)),  2)</f>
        <v>0</v>
      </c>
      <c r="I38" s="95">
        <v>0.2</v>
      </c>
      <c r="J38" s="73">
        <f>0</f>
        <v>0</v>
      </c>
      <c r="L38" s="17"/>
    </row>
    <row r="39" spans="2:12" s="16" customFormat="1" ht="14.45" hidden="1" customHeight="1" x14ac:dyDescent="0.25">
      <c r="B39" s="17"/>
      <c r="E39" s="11" t="s">
        <v>42</v>
      </c>
      <c r="F39" s="73">
        <f>ROUND((SUM(BI131:BI217)),  2)</f>
        <v>0</v>
      </c>
      <c r="I39" s="95">
        <v>0</v>
      </c>
      <c r="J39" s="73">
        <f>0</f>
        <v>0</v>
      </c>
      <c r="L39" s="17"/>
    </row>
    <row r="40" spans="2:12" s="16" customFormat="1" ht="6.95" customHeight="1" x14ac:dyDescent="0.25">
      <c r="B40" s="17"/>
      <c r="I40" s="83"/>
      <c r="L40" s="17"/>
    </row>
    <row r="41" spans="2:12" s="16" customFormat="1" ht="25.35" customHeight="1" x14ac:dyDescent="0.25">
      <c r="B41" s="17"/>
      <c r="C41" s="96"/>
      <c r="D41" s="97" t="s">
        <v>43</v>
      </c>
      <c r="E41" s="42"/>
      <c r="F41" s="42"/>
      <c r="G41" s="98" t="s">
        <v>44</v>
      </c>
      <c r="H41" s="99" t="s">
        <v>45</v>
      </c>
      <c r="I41" s="100"/>
      <c r="J41" s="101">
        <f>SUM(J32:J39)</f>
        <v>0</v>
      </c>
      <c r="K41" s="102"/>
      <c r="L41" s="17"/>
    </row>
    <row r="42" spans="2:12" s="16" customFormat="1" ht="14.45" customHeight="1" x14ac:dyDescent="0.25">
      <c r="B42" s="17"/>
      <c r="I42" s="83"/>
      <c r="L42" s="17"/>
    </row>
    <row r="43" spans="2:12" ht="14.45" customHeight="1" x14ac:dyDescent="0.25">
      <c r="B43" s="5"/>
      <c r="L43" s="5"/>
    </row>
    <row r="44" spans="2:12" ht="14.45" customHeight="1" x14ac:dyDescent="0.25">
      <c r="B44" s="5"/>
      <c r="L44" s="5"/>
    </row>
    <row r="45" spans="2:12" ht="14.45" customHeight="1" x14ac:dyDescent="0.25">
      <c r="B45" s="5"/>
      <c r="L45" s="5"/>
    </row>
    <row r="46" spans="2:12" ht="14.45" customHeight="1" x14ac:dyDescent="0.25">
      <c r="B46" s="5"/>
      <c r="L46" s="5"/>
    </row>
    <row r="47" spans="2:12" ht="14.45" customHeight="1" x14ac:dyDescent="0.25">
      <c r="B47" s="5"/>
      <c r="L47" s="5"/>
    </row>
    <row r="48" spans="2:12" ht="14.45" customHeight="1" x14ac:dyDescent="0.25">
      <c r="B48" s="5"/>
      <c r="L48" s="5"/>
    </row>
    <row r="49" spans="2:12" ht="14.45" customHeight="1" x14ac:dyDescent="0.25">
      <c r="B49" s="5"/>
      <c r="L49" s="5"/>
    </row>
    <row r="50" spans="2:12" s="16" customFormat="1" ht="14.45" customHeight="1" x14ac:dyDescent="0.25">
      <c r="B50" s="17"/>
      <c r="D50" s="26" t="s">
        <v>46</v>
      </c>
      <c r="E50" s="27"/>
      <c r="F50" s="27"/>
      <c r="G50" s="26" t="s">
        <v>47</v>
      </c>
      <c r="H50" s="27"/>
      <c r="I50" s="103"/>
      <c r="J50" s="27"/>
      <c r="K50" s="27"/>
      <c r="L50" s="17"/>
    </row>
    <row r="51" spans="2:12" x14ac:dyDescent="0.25">
      <c r="B51" s="5"/>
      <c r="L51" s="5"/>
    </row>
    <row r="52" spans="2:12" x14ac:dyDescent="0.25">
      <c r="B52" s="5"/>
      <c r="L52" s="5"/>
    </row>
    <row r="53" spans="2:12" x14ac:dyDescent="0.25">
      <c r="B53" s="5"/>
      <c r="L53" s="5"/>
    </row>
    <row r="54" spans="2:12" x14ac:dyDescent="0.25">
      <c r="B54" s="5"/>
      <c r="L54" s="5"/>
    </row>
    <row r="55" spans="2:12" x14ac:dyDescent="0.25">
      <c r="B55" s="5"/>
      <c r="L55" s="5"/>
    </row>
    <row r="56" spans="2:12" x14ac:dyDescent="0.25">
      <c r="B56" s="5"/>
      <c r="L56" s="5"/>
    </row>
    <row r="57" spans="2:12" x14ac:dyDescent="0.25">
      <c r="B57" s="5"/>
      <c r="L57" s="5"/>
    </row>
    <row r="58" spans="2:12" x14ac:dyDescent="0.25">
      <c r="B58" s="5"/>
      <c r="L58" s="5"/>
    </row>
    <row r="59" spans="2:12" x14ac:dyDescent="0.25">
      <c r="B59" s="5"/>
      <c r="L59" s="5"/>
    </row>
    <row r="60" spans="2:12" x14ac:dyDescent="0.25">
      <c r="B60" s="5"/>
      <c r="L60" s="5"/>
    </row>
    <row r="61" spans="2:12" s="16" customFormat="1" x14ac:dyDescent="0.25">
      <c r="B61" s="17"/>
      <c r="D61" s="28" t="s">
        <v>48</v>
      </c>
      <c r="E61" s="19"/>
      <c r="F61" s="104" t="s">
        <v>49</v>
      </c>
      <c r="G61" s="28" t="s">
        <v>48</v>
      </c>
      <c r="H61" s="19"/>
      <c r="I61" s="105"/>
      <c r="J61" s="106" t="s">
        <v>49</v>
      </c>
      <c r="K61" s="19"/>
      <c r="L61" s="17"/>
    </row>
    <row r="62" spans="2:12" x14ac:dyDescent="0.25">
      <c r="B62" s="5"/>
      <c r="L62" s="5"/>
    </row>
    <row r="63" spans="2:12" x14ac:dyDescent="0.25">
      <c r="B63" s="5"/>
      <c r="L63" s="5"/>
    </row>
    <row r="64" spans="2:12" x14ac:dyDescent="0.25">
      <c r="B64" s="5"/>
      <c r="L64" s="5"/>
    </row>
    <row r="65" spans="2:12" s="16" customFormat="1" x14ac:dyDescent="0.25">
      <c r="B65" s="17"/>
      <c r="D65" s="26" t="s">
        <v>50</v>
      </c>
      <c r="E65" s="27"/>
      <c r="F65" s="27"/>
      <c r="G65" s="26" t="s">
        <v>51</v>
      </c>
      <c r="H65" s="27"/>
      <c r="I65" s="103"/>
      <c r="J65" s="27"/>
      <c r="K65" s="27"/>
      <c r="L65" s="17"/>
    </row>
    <row r="66" spans="2:12" x14ac:dyDescent="0.25">
      <c r="B66" s="5"/>
      <c r="L66" s="5"/>
    </row>
    <row r="67" spans="2:12" x14ac:dyDescent="0.25">
      <c r="B67" s="5"/>
      <c r="L67" s="5"/>
    </row>
    <row r="68" spans="2:12" x14ac:dyDescent="0.25">
      <c r="B68" s="5"/>
      <c r="L68" s="5"/>
    </row>
    <row r="69" spans="2:12" x14ac:dyDescent="0.25">
      <c r="B69" s="5"/>
      <c r="L69" s="5"/>
    </row>
    <row r="70" spans="2:12" x14ac:dyDescent="0.25">
      <c r="B70" s="5"/>
      <c r="L70" s="5"/>
    </row>
    <row r="71" spans="2:12" x14ac:dyDescent="0.25">
      <c r="B71" s="5"/>
      <c r="L71" s="5"/>
    </row>
    <row r="72" spans="2:12" x14ac:dyDescent="0.25">
      <c r="B72" s="5"/>
      <c r="L72" s="5"/>
    </row>
    <row r="73" spans="2:12" x14ac:dyDescent="0.25">
      <c r="B73" s="5"/>
      <c r="L73" s="5"/>
    </row>
    <row r="74" spans="2:12" x14ac:dyDescent="0.25">
      <c r="B74" s="5"/>
      <c r="L74" s="5"/>
    </row>
    <row r="75" spans="2:12" x14ac:dyDescent="0.25">
      <c r="B75" s="5"/>
      <c r="L75" s="5"/>
    </row>
    <row r="76" spans="2:12" s="16" customFormat="1" x14ac:dyDescent="0.25">
      <c r="B76" s="17"/>
      <c r="D76" s="28" t="s">
        <v>48</v>
      </c>
      <c r="E76" s="19"/>
      <c r="F76" s="104" t="s">
        <v>49</v>
      </c>
      <c r="G76" s="28" t="s">
        <v>48</v>
      </c>
      <c r="H76" s="19"/>
      <c r="I76" s="105"/>
      <c r="J76" s="106" t="s">
        <v>49</v>
      </c>
      <c r="K76" s="19"/>
      <c r="L76" s="17"/>
    </row>
    <row r="77" spans="2:12" s="16" customFormat="1" ht="14.45" customHeight="1" x14ac:dyDescent="0.25">
      <c r="B77" s="29"/>
      <c r="C77" s="30"/>
      <c r="D77" s="30"/>
      <c r="E77" s="30"/>
      <c r="F77" s="30"/>
      <c r="G77" s="30"/>
      <c r="H77" s="30"/>
      <c r="I77" s="107"/>
      <c r="J77" s="30"/>
      <c r="K77" s="30"/>
      <c r="L77" s="17"/>
    </row>
    <row r="81" spans="2:12" s="16" customFormat="1" ht="6.95" customHeight="1" x14ac:dyDescent="0.25">
      <c r="B81" s="31"/>
      <c r="C81" s="32"/>
      <c r="D81" s="32"/>
      <c r="E81" s="32"/>
      <c r="F81" s="32"/>
      <c r="G81" s="32"/>
      <c r="H81" s="32"/>
      <c r="I81" s="108"/>
      <c r="J81" s="32"/>
      <c r="K81" s="32"/>
      <c r="L81" s="17"/>
    </row>
    <row r="82" spans="2:12" s="16" customFormat="1" ht="24.95" customHeight="1" x14ac:dyDescent="0.25">
      <c r="B82" s="17"/>
      <c r="C82" s="6" t="s">
        <v>97</v>
      </c>
      <c r="I82" s="83"/>
      <c r="L82" s="17"/>
    </row>
    <row r="83" spans="2:12" s="16" customFormat="1" ht="6.95" customHeight="1" x14ac:dyDescent="0.25">
      <c r="B83" s="17"/>
      <c r="I83" s="83"/>
      <c r="L83" s="17"/>
    </row>
    <row r="84" spans="2:12" s="16" customFormat="1" ht="12" customHeight="1" x14ac:dyDescent="0.25">
      <c r="B84" s="17"/>
      <c r="C84" s="11" t="s">
        <v>15</v>
      </c>
      <c r="I84" s="83"/>
      <c r="L84" s="17"/>
    </row>
    <row r="85" spans="2:12" s="16" customFormat="1" ht="23.25" customHeight="1" x14ac:dyDescent="0.25">
      <c r="B85" s="17"/>
      <c r="E85" s="223" t="str">
        <f>E7</f>
        <v>DOBUDOVANIE ZÁKLADNEJ TECHNICKEJ INFRAŠTRUKTÚRY V OBCI ŠARIŠSKÉ JASTRABIE</v>
      </c>
      <c r="F85" s="224"/>
      <c r="G85" s="224"/>
      <c r="H85" s="224"/>
      <c r="I85" s="83"/>
      <c r="L85" s="17"/>
    </row>
    <row r="86" spans="2:12" ht="12" customHeight="1" x14ac:dyDescent="0.25">
      <c r="B86" s="5"/>
      <c r="C86" s="11" t="s">
        <v>93</v>
      </c>
      <c r="L86" s="5"/>
    </row>
    <row r="87" spans="2:12" s="16" customFormat="1" ht="16.5" customHeight="1" x14ac:dyDescent="0.25">
      <c r="B87" s="17"/>
      <c r="E87" s="223" t="s">
        <v>94</v>
      </c>
      <c r="F87" s="222"/>
      <c r="G87" s="222"/>
      <c r="H87" s="222"/>
      <c r="I87" s="83"/>
      <c r="L87" s="17"/>
    </row>
    <row r="88" spans="2:12" s="16" customFormat="1" ht="12" customHeight="1" x14ac:dyDescent="0.25">
      <c r="B88" s="17"/>
      <c r="C88" s="11" t="s">
        <v>95</v>
      </c>
      <c r="I88" s="83"/>
      <c r="L88" s="17"/>
    </row>
    <row r="89" spans="2:12" s="16" customFormat="1" ht="16.5" customHeight="1" x14ac:dyDescent="0.25">
      <c r="B89" s="17"/>
      <c r="E89" s="201" t="str">
        <f>E11</f>
        <v>01 - Trasa A, Trasa B</v>
      </c>
      <c r="F89" s="222"/>
      <c r="G89" s="222"/>
      <c r="H89" s="222"/>
      <c r="I89" s="83"/>
      <c r="L89" s="17"/>
    </row>
    <row r="90" spans="2:12" s="16" customFormat="1" ht="6.95" customHeight="1" x14ac:dyDescent="0.25">
      <c r="B90" s="17"/>
      <c r="I90" s="83"/>
      <c r="L90" s="17"/>
    </row>
    <row r="91" spans="2:12" s="16" customFormat="1" ht="12" customHeight="1" x14ac:dyDescent="0.25">
      <c r="B91" s="17"/>
      <c r="C91" s="11" t="s">
        <v>19</v>
      </c>
      <c r="F91" s="12" t="str">
        <f>F14</f>
        <v>ŠARIŠSKÉ JASTRABIE</v>
      </c>
      <c r="I91" s="84" t="s">
        <v>21</v>
      </c>
      <c r="J91" s="85" t="str">
        <f>IF(J14="","",J14)</f>
        <v/>
      </c>
      <c r="L91" s="17"/>
    </row>
    <row r="92" spans="2:12" s="16" customFormat="1" ht="6.95" customHeight="1" x14ac:dyDescent="0.25">
      <c r="B92" s="17"/>
      <c r="I92" s="83"/>
      <c r="L92" s="17"/>
    </row>
    <row r="93" spans="2:12" s="16" customFormat="1" ht="15.2" customHeight="1" x14ac:dyDescent="0.25">
      <c r="B93" s="17"/>
      <c r="C93" s="11" t="s">
        <v>22</v>
      </c>
      <c r="F93" s="12" t="str">
        <f>E17</f>
        <v xml:space="preserve"> OBEC ŠARIŠSKÉ JASTRABIE</v>
      </c>
      <c r="I93" s="84" t="s">
        <v>28</v>
      </c>
      <c r="J93" s="109">
        <f>E23</f>
        <v>0</v>
      </c>
      <c r="L93" s="17"/>
    </row>
    <row r="94" spans="2:12" s="16" customFormat="1" ht="15.2" customHeight="1" x14ac:dyDescent="0.25">
      <c r="B94" s="17"/>
      <c r="C94" s="11" t="s">
        <v>26</v>
      </c>
      <c r="F94" s="12" t="str">
        <f>IF(E20="","",E20)</f>
        <v>Vyplň údaj</v>
      </c>
      <c r="I94" s="84" t="s">
        <v>30</v>
      </c>
      <c r="J94" s="109" t="str">
        <f>E26</f>
        <v xml:space="preserve"> </v>
      </c>
      <c r="L94" s="17"/>
    </row>
    <row r="95" spans="2:12" s="16" customFormat="1" ht="10.35" customHeight="1" x14ac:dyDescent="0.25">
      <c r="B95" s="17"/>
      <c r="I95" s="83"/>
      <c r="L95" s="17"/>
    </row>
    <row r="96" spans="2:12" s="16" customFormat="1" ht="29.25" customHeight="1" x14ac:dyDescent="0.25">
      <c r="B96" s="17"/>
      <c r="C96" s="110" t="s">
        <v>98</v>
      </c>
      <c r="D96" s="96"/>
      <c r="E96" s="96"/>
      <c r="F96" s="96"/>
      <c r="G96" s="96"/>
      <c r="H96" s="96"/>
      <c r="I96" s="111"/>
      <c r="J96" s="112" t="s">
        <v>99</v>
      </c>
      <c r="K96" s="96"/>
      <c r="L96" s="17"/>
    </row>
    <row r="97" spans="2:47" s="16" customFormat="1" ht="10.35" customHeight="1" x14ac:dyDescent="0.25">
      <c r="B97" s="17"/>
      <c r="I97" s="83"/>
      <c r="L97" s="17"/>
    </row>
    <row r="98" spans="2:47" s="16" customFormat="1" ht="22.9" customHeight="1" x14ac:dyDescent="0.25">
      <c r="B98" s="17"/>
      <c r="C98" s="113" t="s">
        <v>100</v>
      </c>
      <c r="I98" s="83"/>
      <c r="J98" s="91">
        <f>J131</f>
        <v>0</v>
      </c>
      <c r="L98" s="17"/>
      <c r="AU98" s="2" t="s">
        <v>101</v>
      </c>
    </row>
    <row r="99" spans="2:47" s="114" customFormat="1" ht="24.95" customHeight="1" x14ac:dyDescent="0.25">
      <c r="B99" s="115"/>
      <c r="D99" s="116" t="s">
        <v>102</v>
      </c>
      <c r="E99" s="117"/>
      <c r="F99" s="117"/>
      <c r="G99" s="117"/>
      <c r="H99" s="117"/>
      <c r="I99" s="118"/>
      <c r="J99" s="119">
        <f>J132</f>
        <v>0</v>
      </c>
      <c r="L99" s="115"/>
    </row>
    <row r="100" spans="2:47" s="70" customFormat="1" ht="19.899999999999999" customHeight="1" x14ac:dyDescent="0.25">
      <c r="B100" s="120"/>
      <c r="D100" s="121" t="s">
        <v>103</v>
      </c>
      <c r="E100" s="122"/>
      <c r="F100" s="122"/>
      <c r="G100" s="122"/>
      <c r="H100" s="122"/>
      <c r="I100" s="123"/>
      <c r="J100" s="124">
        <f>J133</f>
        <v>0</v>
      </c>
      <c r="L100" s="120"/>
    </row>
    <row r="101" spans="2:47" s="70" customFormat="1" ht="19.899999999999999" customHeight="1" x14ac:dyDescent="0.25">
      <c r="B101" s="120"/>
      <c r="D101" s="121" t="s">
        <v>104</v>
      </c>
      <c r="E101" s="122"/>
      <c r="F101" s="122"/>
      <c r="G101" s="122"/>
      <c r="H101" s="122"/>
      <c r="I101" s="123"/>
      <c r="J101" s="124">
        <f>J157</f>
        <v>0</v>
      </c>
      <c r="L101" s="120"/>
    </row>
    <row r="102" spans="2:47" s="70" customFormat="1" ht="19.899999999999999" customHeight="1" x14ac:dyDescent="0.25">
      <c r="B102" s="120"/>
      <c r="D102" s="121" t="s">
        <v>105</v>
      </c>
      <c r="E102" s="122"/>
      <c r="F102" s="122"/>
      <c r="G102" s="122"/>
      <c r="H102" s="122"/>
      <c r="I102" s="123"/>
      <c r="J102" s="124">
        <f>J161</f>
        <v>0</v>
      </c>
      <c r="L102" s="120"/>
    </row>
    <row r="103" spans="2:47" s="70" customFormat="1" ht="19.899999999999999" customHeight="1" x14ac:dyDescent="0.25">
      <c r="B103" s="120"/>
      <c r="D103" s="121" t="s">
        <v>106</v>
      </c>
      <c r="E103" s="122"/>
      <c r="F103" s="122"/>
      <c r="G103" s="122"/>
      <c r="H103" s="122"/>
      <c r="I103" s="123"/>
      <c r="J103" s="124">
        <f>J166</f>
        <v>0</v>
      </c>
      <c r="L103" s="120"/>
    </row>
    <row r="104" spans="2:47" s="70" customFormat="1" ht="19.899999999999999" customHeight="1" x14ac:dyDescent="0.25">
      <c r="B104" s="120"/>
      <c r="D104" s="121" t="s">
        <v>107</v>
      </c>
      <c r="E104" s="122"/>
      <c r="F104" s="122"/>
      <c r="G104" s="122"/>
      <c r="H104" s="122"/>
      <c r="I104" s="123"/>
      <c r="J104" s="124">
        <f>J170</f>
        <v>0</v>
      </c>
      <c r="L104" s="120"/>
    </row>
    <row r="105" spans="2:47" s="70" customFormat="1" ht="19.899999999999999" customHeight="1" x14ac:dyDescent="0.25">
      <c r="B105" s="120"/>
      <c r="D105" s="121" t="s">
        <v>108</v>
      </c>
      <c r="E105" s="122"/>
      <c r="F105" s="122"/>
      <c r="G105" s="122"/>
      <c r="H105" s="122"/>
      <c r="I105" s="123"/>
      <c r="J105" s="124">
        <f>J178</f>
        <v>0</v>
      </c>
      <c r="L105" s="120"/>
    </row>
    <row r="106" spans="2:47" s="70" customFormat="1" ht="19.899999999999999" customHeight="1" x14ac:dyDescent="0.25">
      <c r="B106" s="120"/>
      <c r="D106" s="121" t="s">
        <v>109</v>
      </c>
      <c r="E106" s="122"/>
      <c r="F106" s="122"/>
      <c r="G106" s="122"/>
      <c r="H106" s="122"/>
      <c r="I106" s="123"/>
      <c r="J106" s="124">
        <f>J183</f>
        <v>0</v>
      </c>
      <c r="L106" s="120"/>
    </row>
    <row r="107" spans="2:47" s="70" customFormat="1" ht="19.899999999999999" customHeight="1" x14ac:dyDescent="0.25">
      <c r="B107" s="120"/>
      <c r="D107" s="121" t="s">
        <v>110</v>
      </c>
      <c r="E107" s="122"/>
      <c r="F107" s="122"/>
      <c r="G107" s="122"/>
      <c r="H107" s="122"/>
      <c r="I107" s="123"/>
      <c r="J107" s="124">
        <f>J207</f>
        <v>0</v>
      </c>
      <c r="L107" s="120"/>
    </row>
    <row r="108" spans="2:47" s="114" customFormat="1" ht="24.95" customHeight="1" x14ac:dyDescent="0.25">
      <c r="B108" s="115"/>
      <c r="D108" s="116" t="s">
        <v>111</v>
      </c>
      <c r="E108" s="117"/>
      <c r="F108" s="117"/>
      <c r="G108" s="117"/>
      <c r="H108" s="117"/>
      <c r="I108" s="118"/>
      <c r="J108" s="119">
        <f>J209</f>
        <v>0</v>
      </c>
      <c r="L108" s="115"/>
    </row>
    <row r="109" spans="2:47" s="70" customFormat="1" ht="19.899999999999999" customHeight="1" x14ac:dyDescent="0.25">
      <c r="B109" s="120"/>
      <c r="D109" s="121" t="s">
        <v>112</v>
      </c>
      <c r="E109" s="122"/>
      <c r="F109" s="122"/>
      <c r="G109" s="122"/>
      <c r="H109" s="122"/>
      <c r="I109" s="123"/>
      <c r="J109" s="124">
        <f>J210</f>
        <v>0</v>
      </c>
      <c r="L109" s="120"/>
    </row>
    <row r="110" spans="2:47" s="16" customFormat="1" ht="21.75" customHeight="1" x14ac:dyDescent="0.25">
      <c r="B110" s="17"/>
      <c r="I110" s="83"/>
      <c r="L110" s="17"/>
    </row>
    <row r="111" spans="2:47" s="16" customFormat="1" ht="6.95" customHeight="1" x14ac:dyDescent="0.25">
      <c r="B111" s="29"/>
      <c r="C111" s="30"/>
      <c r="D111" s="30"/>
      <c r="E111" s="30"/>
      <c r="F111" s="30"/>
      <c r="G111" s="30"/>
      <c r="H111" s="30"/>
      <c r="I111" s="107"/>
      <c r="J111" s="30"/>
      <c r="K111" s="30"/>
      <c r="L111" s="17"/>
    </row>
    <row r="115" spans="2:12" s="16" customFormat="1" ht="6.95" customHeight="1" x14ac:dyDescent="0.25">
      <c r="B115" s="31"/>
      <c r="C115" s="32"/>
      <c r="D115" s="32"/>
      <c r="E115" s="32"/>
      <c r="F115" s="32"/>
      <c r="G115" s="32"/>
      <c r="H115" s="32"/>
      <c r="I115" s="108"/>
      <c r="J115" s="32"/>
      <c r="K115" s="32"/>
      <c r="L115" s="17"/>
    </row>
    <row r="116" spans="2:12" s="16" customFormat="1" ht="24.95" customHeight="1" x14ac:dyDescent="0.25">
      <c r="B116" s="17"/>
      <c r="C116" s="6" t="s">
        <v>113</v>
      </c>
      <c r="I116" s="83"/>
      <c r="L116" s="17"/>
    </row>
    <row r="117" spans="2:12" s="16" customFormat="1" ht="6.95" customHeight="1" x14ac:dyDescent="0.25">
      <c r="B117" s="17"/>
      <c r="I117" s="83"/>
      <c r="L117" s="17"/>
    </row>
    <row r="118" spans="2:12" s="16" customFormat="1" ht="12" customHeight="1" x14ac:dyDescent="0.25">
      <c r="B118" s="17"/>
      <c r="C118" s="11" t="s">
        <v>15</v>
      </c>
      <c r="I118" s="83"/>
      <c r="L118" s="17"/>
    </row>
    <row r="119" spans="2:12" s="16" customFormat="1" ht="23.25" customHeight="1" x14ac:dyDescent="0.25">
      <c r="B119" s="17"/>
      <c r="E119" s="223" t="str">
        <f>E7</f>
        <v>DOBUDOVANIE ZÁKLADNEJ TECHNICKEJ INFRAŠTRUKTÚRY V OBCI ŠARIŠSKÉ JASTRABIE</v>
      </c>
      <c r="F119" s="224"/>
      <c r="G119" s="224"/>
      <c r="H119" s="224"/>
      <c r="I119" s="83"/>
      <c r="L119" s="17"/>
    </row>
    <row r="120" spans="2:12" ht="12" customHeight="1" x14ac:dyDescent="0.25">
      <c r="B120" s="5"/>
      <c r="C120" s="11" t="s">
        <v>93</v>
      </c>
      <c r="L120" s="5"/>
    </row>
    <row r="121" spans="2:12" s="16" customFormat="1" ht="16.5" customHeight="1" x14ac:dyDescent="0.25">
      <c r="B121" s="17"/>
      <c r="E121" s="223" t="s">
        <v>94</v>
      </c>
      <c r="F121" s="222"/>
      <c r="G121" s="222"/>
      <c r="H121" s="222"/>
      <c r="I121" s="83"/>
      <c r="L121" s="17"/>
    </row>
    <row r="122" spans="2:12" s="16" customFormat="1" ht="12" customHeight="1" x14ac:dyDescent="0.25">
      <c r="B122" s="17"/>
      <c r="C122" s="11" t="s">
        <v>95</v>
      </c>
      <c r="I122" s="83"/>
      <c r="L122" s="17"/>
    </row>
    <row r="123" spans="2:12" s="16" customFormat="1" ht="16.5" customHeight="1" x14ac:dyDescent="0.25">
      <c r="B123" s="17"/>
      <c r="E123" s="201" t="str">
        <f>E11</f>
        <v>01 - Trasa A, Trasa B</v>
      </c>
      <c r="F123" s="222"/>
      <c r="G123" s="222"/>
      <c r="H123" s="222"/>
      <c r="I123" s="83"/>
      <c r="L123" s="17"/>
    </row>
    <row r="124" spans="2:12" s="16" customFormat="1" ht="6.95" customHeight="1" x14ac:dyDescent="0.25">
      <c r="B124" s="17"/>
      <c r="I124" s="83"/>
      <c r="L124" s="17"/>
    </row>
    <row r="125" spans="2:12" s="16" customFormat="1" ht="12" customHeight="1" x14ac:dyDescent="0.25">
      <c r="B125" s="17"/>
      <c r="C125" s="11" t="s">
        <v>19</v>
      </c>
      <c r="F125" s="12" t="str">
        <f>F14</f>
        <v>ŠARIŠSKÉ JASTRABIE</v>
      </c>
      <c r="I125" s="84" t="s">
        <v>21</v>
      </c>
      <c r="J125" s="85" t="str">
        <f>IF(J14="","",J14)</f>
        <v/>
      </c>
      <c r="L125" s="17"/>
    </row>
    <row r="126" spans="2:12" s="16" customFormat="1" ht="6.95" customHeight="1" x14ac:dyDescent="0.25">
      <c r="B126" s="17"/>
      <c r="I126" s="83"/>
      <c r="L126" s="17"/>
    </row>
    <row r="127" spans="2:12" s="16" customFormat="1" ht="15.2" customHeight="1" x14ac:dyDescent="0.25">
      <c r="B127" s="17"/>
      <c r="C127" s="11" t="s">
        <v>22</v>
      </c>
      <c r="F127" s="12" t="str">
        <f>E17</f>
        <v xml:space="preserve"> OBEC ŠARIŠSKÉ JASTRABIE</v>
      </c>
      <c r="I127" s="84" t="s">
        <v>28</v>
      </c>
      <c r="J127" s="109">
        <f>E23</f>
        <v>0</v>
      </c>
      <c r="L127" s="17"/>
    </row>
    <row r="128" spans="2:12" s="16" customFormat="1" ht="15.2" customHeight="1" x14ac:dyDescent="0.25">
      <c r="B128" s="17"/>
      <c r="C128" s="11" t="s">
        <v>26</v>
      </c>
      <c r="F128" s="12" t="str">
        <f>IF(E20="","",E20)</f>
        <v>Vyplň údaj</v>
      </c>
      <c r="I128" s="84" t="s">
        <v>30</v>
      </c>
      <c r="J128" s="109" t="str">
        <f>E26</f>
        <v xml:space="preserve"> </v>
      </c>
      <c r="L128" s="17"/>
    </row>
    <row r="129" spans="2:65" s="16" customFormat="1" ht="10.35" customHeight="1" x14ac:dyDescent="0.25">
      <c r="B129" s="17"/>
      <c r="I129" s="83"/>
      <c r="L129" s="17"/>
    </row>
    <row r="130" spans="2:65" s="125" customFormat="1" ht="29.25" customHeight="1" x14ac:dyDescent="0.25">
      <c r="B130" s="126"/>
      <c r="C130" s="127" t="s">
        <v>114</v>
      </c>
      <c r="D130" s="128" t="s">
        <v>58</v>
      </c>
      <c r="E130" s="128" t="s">
        <v>54</v>
      </c>
      <c r="F130" s="128" t="s">
        <v>55</v>
      </c>
      <c r="G130" s="128" t="s">
        <v>115</v>
      </c>
      <c r="H130" s="128" t="s">
        <v>116</v>
      </c>
      <c r="I130" s="129" t="s">
        <v>117</v>
      </c>
      <c r="J130" s="130" t="s">
        <v>99</v>
      </c>
      <c r="K130" s="131" t="s">
        <v>118</v>
      </c>
      <c r="L130" s="126"/>
      <c r="M130" s="44" t="s">
        <v>1</v>
      </c>
      <c r="N130" s="45" t="s">
        <v>37</v>
      </c>
      <c r="O130" s="45" t="s">
        <v>119</v>
      </c>
      <c r="P130" s="45" t="s">
        <v>120</v>
      </c>
      <c r="Q130" s="45" t="s">
        <v>121</v>
      </c>
      <c r="R130" s="45" t="s">
        <v>122</v>
      </c>
      <c r="S130" s="45" t="s">
        <v>123</v>
      </c>
      <c r="T130" s="46" t="s">
        <v>124</v>
      </c>
    </row>
    <row r="131" spans="2:65" s="16" customFormat="1" ht="22.9" customHeight="1" x14ac:dyDescent="0.25">
      <c r="B131" s="17"/>
      <c r="C131" s="50" t="s">
        <v>100</v>
      </c>
      <c r="I131" s="83"/>
      <c r="J131" s="132">
        <f>BK131</f>
        <v>0</v>
      </c>
      <c r="L131" s="17"/>
      <c r="M131" s="47"/>
      <c r="N131" s="39"/>
      <c r="O131" s="39"/>
      <c r="P131" s="133">
        <f>P132+P209</f>
        <v>0</v>
      </c>
      <c r="Q131" s="39"/>
      <c r="R131" s="133">
        <f>R132+R209</f>
        <v>1942.7245302399999</v>
      </c>
      <c r="S131" s="39"/>
      <c r="T131" s="134">
        <f>T132+T209</f>
        <v>210.72699999999998</v>
      </c>
      <c r="AT131" s="2" t="s">
        <v>72</v>
      </c>
      <c r="AU131" s="2" t="s">
        <v>101</v>
      </c>
      <c r="BK131" s="135">
        <f>BK132+BK209</f>
        <v>0</v>
      </c>
    </row>
    <row r="132" spans="2:65" s="136" customFormat="1" ht="25.9" customHeight="1" x14ac:dyDescent="0.2">
      <c r="B132" s="137"/>
      <c r="D132" s="138" t="s">
        <v>72</v>
      </c>
      <c r="E132" s="139" t="s">
        <v>125</v>
      </c>
      <c r="F132" s="139" t="s">
        <v>126</v>
      </c>
      <c r="I132" s="140"/>
      <c r="J132" s="141">
        <f>BK132</f>
        <v>0</v>
      </c>
      <c r="L132" s="137"/>
      <c r="M132" s="142"/>
      <c r="P132" s="143">
        <f>P133+P157+P161+P166+P170+P178+P183+P207</f>
        <v>0</v>
      </c>
      <c r="R132" s="143">
        <f>R133+R157+R161+R166+R170+R178+R183+R207</f>
        <v>1942.6792302399999</v>
      </c>
      <c r="T132" s="144">
        <f>T133+T157+T161+T166+T170+T178+T183+T207</f>
        <v>210.32699999999997</v>
      </c>
      <c r="AR132" s="138" t="s">
        <v>77</v>
      </c>
      <c r="AT132" s="145" t="s">
        <v>72</v>
      </c>
      <c r="AU132" s="145" t="s">
        <v>73</v>
      </c>
      <c r="AY132" s="138" t="s">
        <v>127</v>
      </c>
      <c r="BK132" s="146">
        <f>BK133+BK157+BK161+BK166+BK170+BK178+BK183+BK207</f>
        <v>0</v>
      </c>
    </row>
    <row r="133" spans="2:65" s="136" customFormat="1" ht="22.9" customHeight="1" x14ac:dyDescent="0.2">
      <c r="B133" s="137"/>
      <c r="D133" s="138" t="s">
        <v>72</v>
      </c>
      <c r="E133" s="147" t="s">
        <v>77</v>
      </c>
      <c r="F133" s="147" t="s">
        <v>128</v>
      </c>
      <c r="I133" s="140"/>
      <c r="J133" s="148">
        <f>BK133</f>
        <v>0</v>
      </c>
      <c r="L133" s="137"/>
      <c r="M133" s="142"/>
      <c r="P133" s="143">
        <f>SUM(P134:P156)</f>
        <v>0</v>
      </c>
      <c r="R133" s="143">
        <f>SUM(R134:R156)</f>
        <v>23.913889000000001</v>
      </c>
      <c r="T133" s="144">
        <f>SUM(T134:T156)</f>
        <v>203.45999999999998</v>
      </c>
      <c r="AR133" s="138" t="s">
        <v>77</v>
      </c>
      <c r="AT133" s="145" t="s">
        <v>72</v>
      </c>
      <c r="AU133" s="145" t="s">
        <v>77</v>
      </c>
      <c r="AY133" s="138" t="s">
        <v>127</v>
      </c>
      <c r="BK133" s="146">
        <f>SUM(BK134:BK156)</f>
        <v>0</v>
      </c>
    </row>
    <row r="134" spans="2:65" s="16" customFormat="1" ht="33" customHeight="1" x14ac:dyDescent="0.25">
      <c r="B134" s="17"/>
      <c r="C134" s="149" t="s">
        <v>77</v>
      </c>
      <c r="D134" s="149" t="s">
        <v>129</v>
      </c>
      <c r="E134" s="150" t="s">
        <v>130</v>
      </c>
      <c r="F134" s="151" t="s">
        <v>131</v>
      </c>
      <c r="G134" s="152" t="s">
        <v>132</v>
      </c>
      <c r="H134" s="153">
        <v>480</v>
      </c>
      <c r="I134" s="154"/>
      <c r="J134" s="155">
        <f t="shared" ref="J134:J156" si="0">ROUND(I134*H134,2)</f>
        <v>0</v>
      </c>
      <c r="K134" s="156"/>
      <c r="L134" s="17"/>
      <c r="M134" s="157" t="s">
        <v>1</v>
      </c>
      <c r="N134" s="158" t="s">
        <v>39</v>
      </c>
      <c r="P134" s="159">
        <f t="shared" ref="P134:P156" si="1">O134*H134</f>
        <v>0</v>
      </c>
      <c r="Q134" s="159">
        <v>0</v>
      </c>
      <c r="R134" s="159">
        <f t="shared" ref="R134:R156" si="2">Q134*H134</f>
        <v>0</v>
      </c>
      <c r="S134" s="159">
        <v>0.40799999999999997</v>
      </c>
      <c r="T134" s="160">
        <f t="shared" ref="T134:T156" si="3">S134*H134</f>
        <v>195.83999999999997</v>
      </c>
      <c r="AR134" s="161" t="s">
        <v>133</v>
      </c>
      <c r="AT134" s="161" t="s">
        <v>129</v>
      </c>
      <c r="AU134" s="161" t="s">
        <v>85</v>
      </c>
      <c r="AY134" s="2" t="s">
        <v>127</v>
      </c>
      <c r="BE134" s="162">
        <f t="shared" ref="BE134:BE156" si="4">IF(N134="základná",J134,0)</f>
        <v>0</v>
      </c>
      <c r="BF134" s="162">
        <f t="shared" ref="BF134:BF156" si="5">IF(N134="znížená",J134,0)</f>
        <v>0</v>
      </c>
      <c r="BG134" s="162">
        <f t="shared" ref="BG134:BG156" si="6">IF(N134="zákl. prenesená",J134,0)</f>
        <v>0</v>
      </c>
      <c r="BH134" s="162">
        <f t="shared" ref="BH134:BH156" si="7">IF(N134="zníž. prenesená",J134,0)</f>
        <v>0</v>
      </c>
      <c r="BI134" s="162">
        <f t="shared" ref="BI134:BI156" si="8">IF(N134="nulová",J134,0)</f>
        <v>0</v>
      </c>
      <c r="BJ134" s="2" t="s">
        <v>85</v>
      </c>
      <c r="BK134" s="162">
        <f t="shared" ref="BK134:BK156" si="9">ROUND(I134*H134,2)</f>
        <v>0</v>
      </c>
      <c r="BL134" s="2" t="s">
        <v>133</v>
      </c>
      <c r="BM134" s="161" t="s">
        <v>134</v>
      </c>
    </row>
    <row r="135" spans="2:65" s="16" customFormat="1" ht="21.75" customHeight="1" x14ac:dyDescent="0.25">
      <c r="B135" s="17"/>
      <c r="C135" s="149" t="s">
        <v>85</v>
      </c>
      <c r="D135" s="149" t="s">
        <v>129</v>
      </c>
      <c r="E135" s="150" t="s">
        <v>135</v>
      </c>
      <c r="F135" s="151" t="s">
        <v>136</v>
      </c>
      <c r="G135" s="152" t="s">
        <v>132</v>
      </c>
      <c r="H135" s="153">
        <v>60</v>
      </c>
      <c r="I135" s="154"/>
      <c r="J135" s="155">
        <f t="shared" si="0"/>
        <v>0</v>
      </c>
      <c r="K135" s="156"/>
      <c r="L135" s="17"/>
      <c r="M135" s="157" t="s">
        <v>1</v>
      </c>
      <c r="N135" s="158" t="s">
        <v>39</v>
      </c>
      <c r="P135" s="159">
        <f t="shared" si="1"/>
        <v>0</v>
      </c>
      <c r="Q135" s="159">
        <v>9.0000000000000006E-5</v>
      </c>
      <c r="R135" s="159">
        <f t="shared" si="2"/>
        <v>5.4000000000000003E-3</v>
      </c>
      <c r="S135" s="159">
        <v>0.127</v>
      </c>
      <c r="T135" s="160">
        <f t="shared" si="3"/>
        <v>7.62</v>
      </c>
      <c r="AR135" s="161" t="s">
        <v>133</v>
      </c>
      <c r="AT135" s="161" t="s">
        <v>129</v>
      </c>
      <c r="AU135" s="161" t="s">
        <v>85</v>
      </c>
      <c r="AY135" s="2" t="s">
        <v>127</v>
      </c>
      <c r="BE135" s="162">
        <f t="shared" si="4"/>
        <v>0</v>
      </c>
      <c r="BF135" s="162">
        <f t="shared" si="5"/>
        <v>0</v>
      </c>
      <c r="BG135" s="162">
        <f t="shared" si="6"/>
        <v>0</v>
      </c>
      <c r="BH135" s="162">
        <f t="shared" si="7"/>
        <v>0</v>
      </c>
      <c r="BI135" s="162">
        <f t="shared" si="8"/>
        <v>0</v>
      </c>
      <c r="BJ135" s="2" t="s">
        <v>85</v>
      </c>
      <c r="BK135" s="162">
        <f t="shared" si="9"/>
        <v>0</v>
      </c>
      <c r="BL135" s="2" t="s">
        <v>133</v>
      </c>
      <c r="BM135" s="161" t="s">
        <v>137</v>
      </c>
    </row>
    <row r="136" spans="2:65" s="16" customFormat="1" ht="33" customHeight="1" x14ac:dyDescent="0.25">
      <c r="B136" s="17"/>
      <c r="C136" s="149" t="s">
        <v>138</v>
      </c>
      <c r="D136" s="149" t="s">
        <v>129</v>
      </c>
      <c r="E136" s="150" t="s">
        <v>139</v>
      </c>
      <c r="F136" s="151" t="s">
        <v>140</v>
      </c>
      <c r="G136" s="152" t="s">
        <v>141</v>
      </c>
      <c r="H136" s="153">
        <v>16</v>
      </c>
      <c r="I136" s="154"/>
      <c r="J136" s="155">
        <f t="shared" si="0"/>
        <v>0</v>
      </c>
      <c r="K136" s="156"/>
      <c r="L136" s="17"/>
      <c r="M136" s="157" t="s">
        <v>1</v>
      </c>
      <c r="N136" s="158" t="s">
        <v>39</v>
      </c>
      <c r="P136" s="159">
        <f t="shared" si="1"/>
        <v>0</v>
      </c>
      <c r="Q136" s="159">
        <v>0</v>
      </c>
      <c r="R136" s="159">
        <f t="shared" si="2"/>
        <v>0</v>
      </c>
      <c r="S136" s="159">
        <v>0</v>
      </c>
      <c r="T136" s="160">
        <f t="shared" si="3"/>
        <v>0</v>
      </c>
      <c r="AR136" s="161" t="s">
        <v>133</v>
      </c>
      <c r="AT136" s="161" t="s">
        <v>129</v>
      </c>
      <c r="AU136" s="161" t="s">
        <v>85</v>
      </c>
      <c r="AY136" s="2" t="s">
        <v>127</v>
      </c>
      <c r="BE136" s="162">
        <f t="shared" si="4"/>
        <v>0</v>
      </c>
      <c r="BF136" s="162">
        <f t="shared" si="5"/>
        <v>0</v>
      </c>
      <c r="BG136" s="162">
        <f t="shared" si="6"/>
        <v>0</v>
      </c>
      <c r="BH136" s="162">
        <f t="shared" si="7"/>
        <v>0</v>
      </c>
      <c r="BI136" s="162">
        <f t="shared" si="8"/>
        <v>0</v>
      </c>
      <c r="BJ136" s="2" t="s">
        <v>85</v>
      </c>
      <c r="BK136" s="162">
        <f t="shared" si="9"/>
        <v>0</v>
      </c>
      <c r="BL136" s="2" t="s">
        <v>133</v>
      </c>
      <c r="BM136" s="161" t="s">
        <v>142</v>
      </c>
    </row>
    <row r="137" spans="2:65" s="16" customFormat="1" ht="21.75" customHeight="1" x14ac:dyDescent="0.25">
      <c r="B137" s="17"/>
      <c r="C137" s="149" t="s">
        <v>133</v>
      </c>
      <c r="D137" s="149" t="s">
        <v>129</v>
      </c>
      <c r="E137" s="150" t="s">
        <v>143</v>
      </c>
      <c r="F137" s="151" t="s">
        <v>144</v>
      </c>
      <c r="G137" s="152" t="s">
        <v>141</v>
      </c>
      <c r="H137" s="153">
        <v>106</v>
      </c>
      <c r="I137" s="154"/>
      <c r="J137" s="155">
        <f t="shared" si="0"/>
        <v>0</v>
      </c>
      <c r="K137" s="156"/>
      <c r="L137" s="17"/>
      <c r="M137" s="157" t="s">
        <v>1</v>
      </c>
      <c r="N137" s="158" t="s">
        <v>39</v>
      </c>
      <c r="P137" s="159">
        <f t="shared" si="1"/>
        <v>0</v>
      </c>
      <c r="Q137" s="159">
        <v>0</v>
      </c>
      <c r="R137" s="159">
        <f t="shared" si="2"/>
        <v>0</v>
      </c>
      <c r="S137" s="159">
        <v>0</v>
      </c>
      <c r="T137" s="160">
        <f t="shared" si="3"/>
        <v>0</v>
      </c>
      <c r="AR137" s="161" t="s">
        <v>133</v>
      </c>
      <c r="AT137" s="161" t="s">
        <v>129</v>
      </c>
      <c r="AU137" s="161" t="s">
        <v>85</v>
      </c>
      <c r="AY137" s="2" t="s">
        <v>127</v>
      </c>
      <c r="BE137" s="162">
        <f t="shared" si="4"/>
        <v>0</v>
      </c>
      <c r="BF137" s="162">
        <f t="shared" si="5"/>
        <v>0</v>
      </c>
      <c r="BG137" s="162">
        <f t="shared" si="6"/>
        <v>0</v>
      </c>
      <c r="BH137" s="162">
        <f t="shared" si="7"/>
        <v>0</v>
      </c>
      <c r="BI137" s="162">
        <f t="shared" si="8"/>
        <v>0</v>
      </c>
      <c r="BJ137" s="2" t="s">
        <v>85</v>
      </c>
      <c r="BK137" s="162">
        <f t="shared" si="9"/>
        <v>0</v>
      </c>
      <c r="BL137" s="2" t="s">
        <v>133</v>
      </c>
      <c r="BM137" s="161" t="s">
        <v>145</v>
      </c>
    </row>
    <row r="138" spans="2:65" s="16" customFormat="1" ht="21.75" customHeight="1" x14ac:dyDescent="0.25">
      <c r="B138" s="17"/>
      <c r="C138" s="149" t="s">
        <v>146</v>
      </c>
      <c r="D138" s="149" t="s">
        <v>129</v>
      </c>
      <c r="E138" s="150" t="s">
        <v>147</v>
      </c>
      <c r="F138" s="151" t="s">
        <v>148</v>
      </c>
      <c r="G138" s="152" t="s">
        <v>141</v>
      </c>
      <c r="H138" s="153">
        <v>750</v>
      </c>
      <c r="I138" s="154"/>
      <c r="J138" s="155">
        <f t="shared" si="0"/>
        <v>0</v>
      </c>
      <c r="K138" s="156"/>
      <c r="L138" s="17"/>
      <c r="M138" s="157" t="s">
        <v>1</v>
      </c>
      <c r="N138" s="158" t="s">
        <v>39</v>
      </c>
      <c r="P138" s="159">
        <f t="shared" si="1"/>
        <v>0</v>
      </c>
      <c r="Q138" s="159">
        <v>0</v>
      </c>
      <c r="R138" s="159">
        <f t="shared" si="2"/>
        <v>0</v>
      </c>
      <c r="S138" s="159">
        <v>0</v>
      </c>
      <c r="T138" s="160">
        <f t="shared" si="3"/>
        <v>0</v>
      </c>
      <c r="AR138" s="161" t="s">
        <v>133</v>
      </c>
      <c r="AT138" s="161" t="s">
        <v>129</v>
      </c>
      <c r="AU138" s="161" t="s">
        <v>85</v>
      </c>
      <c r="AY138" s="2" t="s">
        <v>127</v>
      </c>
      <c r="BE138" s="162">
        <f t="shared" si="4"/>
        <v>0</v>
      </c>
      <c r="BF138" s="162">
        <f t="shared" si="5"/>
        <v>0</v>
      </c>
      <c r="BG138" s="162">
        <f t="shared" si="6"/>
        <v>0</v>
      </c>
      <c r="BH138" s="162">
        <f t="shared" si="7"/>
        <v>0</v>
      </c>
      <c r="BI138" s="162">
        <f t="shared" si="8"/>
        <v>0</v>
      </c>
      <c r="BJ138" s="2" t="s">
        <v>85</v>
      </c>
      <c r="BK138" s="162">
        <f t="shared" si="9"/>
        <v>0</v>
      </c>
      <c r="BL138" s="2" t="s">
        <v>133</v>
      </c>
      <c r="BM138" s="161" t="s">
        <v>149</v>
      </c>
    </row>
    <row r="139" spans="2:65" s="16" customFormat="1" ht="21.75" customHeight="1" x14ac:dyDescent="0.25">
      <c r="B139" s="17"/>
      <c r="C139" s="149" t="s">
        <v>150</v>
      </c>
      <c r="D139" s="149" t="s">
        <v>129</v>
      </c>
      <c r="E139" s="150" t="s">
        <v>151</v>
      </c>
      <c r="F139" s="151" t="s">
        <v>152</v>
      </c>
      <c r="G139" s="152" t="s">
        <v>141</v>
      </c>
      <c r="H139" s="153">
        <v>225</v>
      </c>
      <c r="I139" s="154"/>
      <c r="J139" s="155">
        <f t="shared" si="0"/>
        <v>0</v>
      </c>
      <c r="K139" s="156"/>
      <c r="L139" s="17"/>
      <c r="M139" s="157" t="s">
        <v>1</v>
      </c>
      <c r="N139" s="158" t="s">
        <v>39</v>
      </c>
      <c r="P139" s="159">
        <f t="shared" si="1"/>
        <v>0</v>
      </c>
      <c r="Q139" s="159">
        <v>0</v>
      </c>
      <c r="R139" s="159">
        <f t="shared" si="2"/>
        <v>0</v>
      </c>
      <c r="S139" s="159">
        <v>0</v>
      </c>
      <c r="T139" s="160">
        <f t="shared" si="3"/>
        <v>0</v>
      </c>
      <c r="AR139" s="161" t="s">
        <v>133</v>
      </c>
      <c r="AT139" s="161" t="s">
        <v>129</v>
      </c>
      <c r="AU139" s="161" t="s">
        <v>85</v>
      </c>
      <c r="AY139" s="2" t="s">
        <v>127</v>
      </c>
      <c r="BE139" s="162">
        <f t="shared" si="4"/>
        <v>0</v>
      </c>
      <c r="BF139" s="162">
        <f t="shared" si="5"/>
        <v>0</v>
      </c>
      <c r="BG139" s="162">
        <f t="shared" si="6"/>
        <v>0</v>
      </c>
      <c r="BH139" s="162">
        <f t="shared" si="7"/>
        <v>0</v>
      </c>
      <c r="BI139" s="162">
        <f t="shared" si="8"/>
        <v>0</v>
      </c>
      <c r="BJ139" s="2" t="s">
        <v>85</v>
      </c>
      <c r="BK139" s="162">
        <f t="shared" si="9"/>
        <v>0</v>
      </c>
      <c r="BL139" s="2" t="s">
        <v>133</v>
      </c>
      <c r="BM139" s="161" t="s">
        <v>153</v>
      </c>
    </row>
    <row r="140" spans="2:65" s="16" customFormat="1" ht="16.5" customHeight="1" x14ac:dyDescent="0.25">
      <c r="B140" s="17"/>
      <c r="C140" s="149" t="s">
        <v>154</v>
      </c>
      <c r="D140" s="149" t="s">
        <v>129</v>
      </c>
      <c r="E140" s="150" t="s">
        <v>155</v>
      </c>
      <c r="F140" s="151" t="s">
        <v>156</v>
      </c>
      <c r="G140" s="152" t="s">
        <v>141</v>
      </c>
      <c r="H140" s="153">
        <v>51.412999999999997</v>
      </c>
      <c r="I140" s="154"/>
      <c r="J140" s="155">
        <f t="shared" si="0"/>
        <v>0</v>
      </c>
      <c r="K140" s="156"/>
      <c r="L140" s="17"/>
      <c r="M140" s="157" t="s">
        <v>1</v>
      </c>
      <c r="N140" s="158" t="s">
        <v>39</v>
      </c>
      <c r="P140" s="159">
        <f t="shared" si="1"/>
        <v>0</v>
      </c>
      <c r="Q140" s="159">
        <v>0</v>
      </c>
      <c r="R140" s="159">
        <f t="shared" si="2"/>
        <v>0</v>
      </c>
      <c r="S140" s="159">
        <v>0</v>
      </c>
      <c r="T140" s="160">
        <f t="shared" si="3"/>
        <v>0</v>
      </c>
      <c r="AR140" s="161" t="s">
        <v>133</v>
      </c>
      <c r="AT140" s="161" t="s">
        <v>129</v>
      </c>
      <c r="AU140" s="161" t="s">
        <v>85</v>
      </c>
      <c r="AY140" s="2" t="s">
        <v>127</v>
      </c>
      <c r="BE140" s="162">
        <f t="shared" si="4"/>
        <v>0</v>
      </c>
      <c r="BF140" s="162">
        <f t="shared" si="5"/>
        <v>0</v>
      </c>
      <c r="BG140" s="162">
        <f t="shared" si="6"/>
        <v>0</v>
      </c>
      <c r="BH140" s="162">
        <f t="shared" si="7"/>
        <v>0</v>
      </c>
      <c r="BI140" s="162">
        <f t="shared" si="8"/>
        <v>0</v>
      </c>
      <c r="BJ140" s="2" t="s">
        <v>85</v>
      </c>
      <c r="BK140" s="162">
        <f t="shared" si="9"/>
        <v>0</v>
      </c>
      <c r="BL140" s="2" t="s">
        <v>133</v>
      </c>
      <c r="BM140" s="161" t="s">
        <v>157</v>
      </c>
    </row>
    <row r="141" spans="2:65" s="16" customFormat="1" ht="33" customHeight="1" x14ac:dyDescent="0.25">
      <c r="B141" s="17"/>
      <c r="C141" s="149" t="s">
        <v>158</v>
      </c>
      <c r="D141" s="149" t="s">
        <v>129</v>
      </c>
      <c r="E141" s="150" t="s">
        <v>159</v>
      </c>
      <c r="F141" s="151" t="s">
        <v>160</v>
      </c>
      <c r="G141" s="152" t="s">
        <v>141</v>
      </c>
      <c r="H141" s="153">
        <v>15.423999999999999</v>
      </c>
      <c r="I141" s="154"/>
      <c r="J141" s="155">
        <f t="shared" si="0"/>
        <v>0</v>
      </c>
      <c r="K141" s="156"/>
      <c r="L141" s="17"/>
      <c r="M141" s="157" t="s">
        <v>1</v>
      </c>
      <c r="N141" s="158" t="s">
        <v>39</v>
      </c>
      <c r="P141" s="159">
        <f t="shared" si="1"/>
        <v>0</v>
      </c>
      <c r="Q141" s="159">
        <v>0</v>
      </c>
      <c r="R141" s="159">
        <f t="shared" si="2"/>
        <v>0</v>
      </c>
      <c r="S141" s="159">
        <v>0</v>
      </c>
      <c r="T141" s="160">
        <f t="shared" si="3"/>
        <v>0</v>
      </c>
      <c r="AR141" s="161" t="s">
        <v>133</v>
      </c>
      <c r="AT141" s="161" t="s">
        <v>129</v>
      </c>
      <c r="AU141" s="161" t="s">
        <v>85</v>
      </c>
      <c r="AY141" s="2" t="s">
        <v>127</v>
      </c>
      <c r="BE141" s="162">
        <f t="shared" si="4"/>
        <v>0</v>
      </c>
      <c r="BF141" s="162">
        <f t="shared" si="5"/>
        <v>0</v>
      </c>
      <c r="BG141" s="162">
        <f t="shared" si="6"/>
        <v>0</v>
      </c>
      <c r="BH141" s="162">
        <f t="shared" si="7"/>
        <v>0</v>
      </c>
      <c r="BI141" s="162">
        <f t="shared" si="8"/>
        <v>0</v>
      </c>
      <c r="BJ141" s="2" t="s">
        <v>85</v>
      </c>
      <c r="BK141" s="162">
        <f t="shared" si="9"/>
        <v>0</v>
      </c>
      <c r="BL141" s="2" t="s">
        <v>133</v>
      </c>
      <c r="BM141" s="161" t="s">
        <v>161</v>
      </c>
    </row>
    <row r="142" spans="2:65" s="16" customFormat="1" ht="21.75" customHeight="1" x14ac:dyDescent="0.25">
      <c r="B142" s="17"/>
      <c r="C142" s="149" t="s">
        <v>162</v>
      </c>
      <c r="D142" s="149" t="s">
        <v>129</v>
      </c>
      <c r="E142" s="150" t="s">
        <v>163</v>
      </c>
      <c r="F142" s="151" t="s">
        <v>164</v>
      </c>
      <c r="G142" s="152" t="s">
        <v>141</v>
      </c>
      <c r="H142" s="153">
        <v>190.6</v>
      </c>
      <c r="I142" s="154"/>
      <c r="J142" s="155">
        <f t="shared" si="0"/>
        <v>0</v>
      </c>
      <c r="K142" s="156"/>
      <c r="L142" s="17"/>
      <c r="M142" s="157" t="s">
        <v>1</v>
      </c>
      <c r="N142" s="158" t="s">
        <v>39</v>
      </c>
      <c r="P142" s="159">
        <f t="shared" si="1"/>
        <v>0</v>
      </c>
      <c r="Q142" s="159">
        <v>0</v>
      </c>
      <c r="R142" s="159">
        <f t="shared" si="2"/>
        <v>0</v>
      </c>
      <c r="S142" s="159">
        <v>0</v>
      </c>
      <c r="T142" s="160">
        <f t="shared" si="3"/>
        <v>0</v>
      </c>
      <c r="AR142" s="161" t="s">
        <v>133</v>
      </c>
      <c r="AT142" s="161" t="s">
        <v>129</v>
      </c>
      <c r="AU142" s="161" t="s">
        <v>85</v>
      </c>
      <c r="AY142" s="2" t="s">
        <v>127</v>
      </c>
      <c r="BE142" s="162">
        <f t="shared" si="4"/>
        <v>0</v>
      </c>
      <c r="BF142" s="162">
        <f t="shared" si="5"/>
        <v>0</v>
      </c>
      <c r="BG142" s="162">
        <f t="shared" si="6"/>
        <v>0</v>
      </c>
      <c r="BH142" s="162">
        <f t="shared" si="7"/>
        <v>0</v>
      </c>
      <c r="BI142" s="162">
        <f t="shared" si="8"/>
        <v>0</v>
      </c>
      <c r="BJ142" s="2" t="s">
        <v>85</v>
      </c>
      <c r="BK142" s="162">
        <f t="shared" si="9"/>
        <v>0</v>
      </c>
      <c r="BL142" s="2" t="s">
        <v>133</v>
      </c>
      <c r="BM142" s="161" t="s">
        <v>165</v>
      </c>
    </row>
    <row r="143" spans="2:65" s="16" customFormat="1" ht="33" customHeight="1" x14ac:dyDescent="0.25">
      <c r="B143" s="17"/>
      <c r="C143" s="149" t="s">
        <v>166</v>
      </c>
      <c r="D143" s="149" t="s">
        <v>129</v>
      </c>
      <c r="E143" s="150" t="s">
        <v>167</v>
      </c>
      <c r="F143" s="151" t="s">
        <v>168</v>
      </c>
      <c r="G143" s="152" t="s">
        <v>141</v>
      </c>
      <c r="H143" s="153">
        <v>57.18</v>
      </c>
      <c r="I143" s="154"/>
      <c r="J143" s="155">
        <f t="shared" si="0"/>
        <v>0</v>
      </c>
      <c r="K143" s="156"/>
      <c r="L143" s="17"/>
      <c r="M143" s="157" t="s">
        <v>1</v>
      </c>
      <c r="N143" s="158" t="s">
        <v>39</v>
      </c>
      <c r="P143" s="159">
        <f t="shared" si="1"/>
        <v>0</v>
      </c>
      <c r="Q143" s="159">
        <v>0</v>
      </c>
      <c r="R143" s="159">
        <f t="shared" si="2"/>
        <v>0</v>
      </c>
      <c r="S143" s="159">
        <v>0</v>
      </c>
      <c r="T143" s="160">
        <f t="shared" si="3"/>
        <v>0</v>
      </c>
      <c r="AR143" s="161" t="s">
        <v>133</v>
      </c>
      <c r="AT143" s="161" t="s">
        <v>129</v>
      </c>
      <c r="AU143" s="161" t="s">
        <v>85</v>
      </c>
      <c r="AY143" s="2" t="s">
        <v>127</v>
      </c>
      <c r="BE143" s="162">
        <f t="shared" si="4"/>
        <v>0</v>
      </c>
      <c r="BF143" s="162">
        <f t="shared" si="5"/>
        <v>0</v>
      </c>
      <c r="BG143" s="162">
        <f t="shared" si="6"/>
        <v>0</v>
      </c>
      <c r="BH143" s="162">
        <f t="shared" si="7"/>
        <v>0</v>
      </c>
      <c r="BI143" s="162">
        <f t="shared" si="8"/>
        <v>0</v>
      </c>
      <c r="BJ143" s="2" t="s">
        <v>85</v>
      </c>
      <c r="BK143" s="162">
        <f t="shared" si="9"/>
        <v>0</v>
      </c>
      <c r="BL143" s="2" t="s">
        <v>133</v>
      </c>
      <c r="BM143" s="161" t="s">
        <v>169</v>
      </c>
    </row>
    <row r="144" spans="2:65" s="16" customFormat="1" ht="16.5" customHeight="1" x14ac:dyDescent="0.25">
      <c r="B144" s="17"/>
      <c r="C144" s="149" t="s">
        <v>170</v>
      </c>
      <c r="D144" s="149" t="s">
        <v>129</v>
      </c>
      <c r="E144" s="150" t="s">
        <v>171</v>
      </c>
      <c r="F144" s="151" t="s">
        <v>172</v>
      </c>
      <c r="G144" s="152" t="s">
        <v>141</v>
      </c>
      <c r="H144" s="153">
        <v>1.456</v>
      </c>
      <c r="I144" s="154"/>
      <c r="J144" s="155">
        <f t="shared" si="0"/>
        <v>0</v>
      </c>
      <c r="K144" s="156"/>
      <c r="L144" s="17"/>
      <c r="M144" s="157" t="s">
        <v>1</v>
      </c>
      <c r="N144" s="158" t="s">
        <v>39</v>
      </c>
      <c r="P144" s="159">
        <f t="shared" si="1"/>
        <v>0</v>
      </c>
      <c r="Q144" s="159">
        <v>0</v>
      </c>
      <c r="R144" s="159">
        <f t="shared" si="2"/>
        <v>0</v>
      </c>
      <c r="S144" s="159">
        <v>0</v>
      </c>
      <c r="T144" s="160">
        <f t="shared" si="3"/>
        <v>0</v>
      </c>
      <c r="AR144" s="161" t="s">
        <v>133</v>
      </c>
      <c r="AT144" s="161" t="s">
        <v>129</v>
      </c>
      <c r="AU144" s="161" t="s">
        <v>85</v>
      </c>
      <c r="AY144" s="2" t="s">
        <v>127</v>
      </c>
      <c r="BE144" s="162">
        <f t="shared" si="4"/>
        <v>0</v>
      </c>
      <c r="BF144" s="162">
        <f t="shared" si="5"/>
        <v>0</v>
      </c>
      <c r="BG144" s="162">
        <f t="shared" si="6"/>
        <v>0</v>
      </c>
      <c r="BH144" s="162">
        <f t="shared" si="7"/>
        <v>0</v>
      </c>
      <c r="BI144" s="162">
        <f t="shared" si="8"/>
        <v>0</v>
      </c>
      <c r="BJ144" s="2" t="s">
        <v>85</v>
      </c>
      <c r="BK144" s="162">
        <f t="shared" si="9"/>
        <v>0</v>
      </c>
      <c r="BL144" s="2" t="s">
        <v>133</v>
      </c>
      <c r="BM144" s="161" t="s">
        <v>173</v>
      </c>
    </row>
    <row r="145" spans="2:65" s="16" customFormat="1" ht="21.75" customHeight="1" x14ac:dyDescent="0.25">
      <c r="B145" s="17"/>
      <c r="C145" s="149" t="s">
        <v>174</v>
      </c>
      <c r="D145" s="149" t="s">
        <v>129</v>
      </c>
      <c r="E145" s="150" t="s">
        <v>175</v>
      </c>
      <c r="F145" s="151" t="s">
        <v>176</v>
      </c>
      <c r="G145" s="152" t="s">
        <v>141</v>
      </c>
      <c r="H145" s="153">
        <v>0.437</v>
      </c>
      <c r="I145" s="154"/>
      <c r="J145" s="155">
        <f t="shared" si="0"/>
        <v>0</v>
      </c>
      <c r="K145" s="156"/>
      <c r="L145" s="17"/>
      <c r="M145" s="157" t="s">
        <v>1</v>
      </c>
      <c r="N145" s="158" t="s">
        <v>39</v>
      </c>
      <c r="P145" s="159">
        <f t="shared" si="1"/>
        <v>0</v>
      </c>
      <c r="Q145" s="159">
        <v>0</v>
      </c>
      <c r="R145" s="159">
        <f t="shared" si="2"/>
        <v>0</v>
      </c>
      <c r="S145" s="159">
        <v>0</v>
      </c>
      <c r="T145" s="160">
        <f t="shared" si="3"/>
        <v>0</v>
      </c>
      <c r="AR145" s="161" t="s">
        <v>133</v>
      </c>
      <c r="AT145" s="161" t="s">
        <v>129</v>
      </c>
      <c r="AU145" s="161" t="s">
        <v>85</v>
      </c>
      <c r="AY145" s="2" t="s">
        <v>127</v>
      </c>
      <c r="BE145" s="162">
        <f t="shared" si="4"/>
        <v>0</v>
      </c>
      <c r="BF145" s="162">
        <f t="shared" si="5"/>
        <v>0</v>
      </c>
      <c r="BG145" s="162">
        <f t="shared" si="6"/>
        <v>0</v>
      </c>
      <c r="BH145" s="162">
        <f t="shared" si="7"/>
        <v>0</v>
      </c>
      <c r="BI145" s="162">
        <f t="shared" si="8"/>
        <v>0</v>
      </c>
      <c r="BJ145" s="2" t="s">
        <v>85</v>
      </c>
      <c r="BK145" s="162">
        <f t="shared" si="9"/>
        <v>0</v>
      </c>
      <c r="BL145" s="2" t="s">
        <v>133</v>
      </c>
      <c r="BM145" s="161" t="s">
        <v>177</v>
      </c>
    </row>
    <row r="146" spans="2:65" s="16" customFormat="1" ht="33" customHeight="1" x14ac:dyDescent="0.25">
      <c r="B146" s="17"/>
      <c r="C146" s="149" t="s">
        <v>178</v>
      </c>
      <c r="D146" s="149" t="s">
        <v>129</v>
      </c>
      <c r="E146" s="150" t="s">
        <v>179</v>
      </c>
      <c r="F146" s="151" t="s">
        <v>180</v>
      </c>
      <c r="G146" s="152" t="s">
        <v>141</v>
      </c>
      <c r="H146" s="153">
        <v>899.98900000000003</v>
      </c>
      <c r="I146" s="154"/>
      <c r="J146" s="155">
        <f t="shared" si="0"/>
        <v>0</v>
      </c>
      <c r="K146" s="156"/>
      <c r="L146" s="17"/>
      <c r="M146" s="157" t="s">
        <v>1</v>
      </c>
      <c r="N146" s="158" t="s">
        <v>39</v>
      </c>
      <c r="P146" s="159">
        <f t="shared" si="1"/>
        <v>0</v>
      </c>
      <c r="Q146" s="159">
        <v>0</v>
      </c>
      <c r="R146" s="159">
        <f t="shared" si="2"/>
        <v>0</v>
      </c>
      <c r="S146" s="159">
        <v>0</v>
      </c>
      <c r="T146" s="160">
        <f t="shared" si="3"/>
        <v>0</v>
      </c>
      <c r="AR146" s="161" t="s">
        <v>133</v>
      </c>
      <c r="AT146" s="161" t="s">
        <v>129</v>
      </c>
      <c r="AU146" s="161" t="s">
        <v>85</v>
      </c>
      <c r="AY146" s="2" t="s">
        <v>127</v>
      </c>
      <c r="BE146" s="162">
        <f t="shared" si="4"/>
        <v>0</v>
      </c>
      <c r="BF146" s="162">
        <f t="shared" si="5"/>
        <v>0</v>
      </c>
      <c r="BG146" s="162">
        <f t="shared" si="6"/>
        <v>0</v>
      </c>
      <c r="BH146" s="162">
        <f t="shared" si="7"/>
        <v>0</v>
      </c>
      <c r="BI146" s="162">
        <f t="shared" si="8"/>
        <v>0</v>
      </c>
      <c r="BJ146" s="2" t="s">
        <v>85</v>
      </c>
      <c r="BK146" s="162">
        <f t="shared" si="9"/>
        <v>0</v>
      </c>
      <c r="BL146" s="2" t="s">
        <v>133</v>
      </c>
      <c r="BM146" s="161" t="s">
        <v>181</v>
      </c>
    </row>
    <row r="147" spans="2:65" s="16" customFormat="1" ht="21.75" customHeight="1" x14ac:dyDescent="0.25">
      <c r="B147" s="17"/>
      <c r="C147" s="149" t="s">
        <v>182</v>
      </c>
      <c r="D147" s="149" t="s">
        <v>129</v>
      </c>
      <c r="E147" s="150" t="s">
        <v>183</v>
      </c>
      <c r="F147" s="151" t="s">
        <v>184</v>
      </c>
      <c r="G147" s="152" t="s">
        <v>141</v>
      </c>
      <c r="H147" s="153">
        <v>85</v>
      </c>
      <c r="I147" s="154"/>
      <c r="J147" s="155">
        <f t="shared" si="0"/>
        <v>0</v>
      </c>
      <c r="K147" s="156"/>
      <c r="L147" s="17"/>
      <c r="M147" s="157" t="s">
        <v>1</v>
      </c>
      <c r="N147" s="158" t="s">
        <v>39</v>
      </c>
      <c r="P147" s="159">
        <f t="shared" si="1"/>
        <v>0</v>
      </c>
      <c r="Q147" s="159">
        <v>0</v>
      </c>
      <c r="R147" s="159">
        <f t="shared" si="2"/>
        <v>0</v>
      </c>
      <c r="S147" s="159">
        <v>0</v>
      </c>
      <c r="T147" s="160">
        <f t="shared" si="3"/>
        <v>0</v>
      </c>
      <c r="AR147" s="161" t="s">
        <v>133</v>
      </c>
      <c r="AT147" s="161" t="s">
        <v>129</v>
      </c>
      <c r="AU147" s="161" t="s">
        <v>85</v>
      </c>
      <c r="AY147" s="2" t="s">
        <v>127</v>
      </c>
      <c r="BE147" s="162">
        <f t="shared" si="4"/>
        <v>0</v>
      </c>
      <c r="BF147" s="162">
        <f t="shared" si="5"/>
        <v>0</v>
      </c>
      <c r="BG147" s="162">
        <f t="shared" si="6"/>
        <v>0</v>
      </c>
      <c r="BH147" s="162">
        <f t="shared" si="7"/>
        <v>0</v>
      </c>
      <c r="BI147" s="162">
        <f t="shared" si="8"/>
        <v>0</v>
      </c>
      <c r="BJ147" s="2" t="s">
        <v>85</v>
      </c>
      <c r="BK147" s="162">
        <f t="shared" si="9"/>
        <v>0</v>
      </c>
      <c r="BL147" s="2" t="s">
        <v>133</v>
      </c>
      <c r="BM147" s="161" t="s">
        <v>185</v>
      </c>
    </row>
    <row r="148" spans="2:65" s="16" customFormat="1" ht="21.75" customHeight="1" x14ac:dyDescent="0.25">
      <c r="B148" s="17"/>
      <c r="C148" s="149" t="s">
        <v>186</v>
      </c>
      <c r="D148" s="149" t="s">
        <v>129</v>
      </c>
      <c r="E148" s="150" t="s">
        <v>187</v>
      </c>
      <c r="F148" s="151" t="s">
        <v>188</v>
      </c>
      <c r="G148" s="152" t="s">
        <v>141</v>
      </c>
      <c r="H148" s="153">
        <v>170</v>
      </c>
      <c r="I148" s="154"/>
      <c r="J148" s="155">
        <f t="shared" si="0"/>
        <v>0</v>
      </c>
      <c r="K148" s="156"/>
      <c r="L148" s="17"/>
      <c r="M148" s="157" t="s">
        <v>1</v>
      </c>
      <c r="N148" s="158" t="s">
        <v>39</v>
      </c>
      <c r="P148" s="159">
        <f t="shared" si="1"/>
        <v>0</v>
      </c>
      <c r="Q148" s="159">
        <v>0</v>
      </c>
      <c r="R148" s="159">
        <f t="shared" si="2"/>
        <v>0</v>
      </c>
      <c r="S148" s="159">
        <v>0</v>
      </c>
      <c r="T148" s="160">
        <f t="shared" si="3"/>
        <v>0</v>
      </c>
      <c r="AR148" s="161" t="s">
        <v>133</v>
      </c>
      <c r="AT148" s="161" t="s">
        <v>129</v>
      </c>
      <c r="AU148" s="161" t="s">
        <v>85</v>
      </c>
      <c r="AY148" s="2" t="s">
        <v>127</v>
      </c>
      <c r="BE148" s="162">
        <f t="shared" si="4"/>
        <v>0</v>
      </c>
      <c r="BF148" s="162">
        <f t="shared" si="5"/>
        <v>0</v>
      </c>
      <c r="BG148" s="162">
        <f t="shared" si="6"/>
        <v>0</v>
      </c>
      <c r="BH148" s="162">
        <f t="shared" si="7"/>
        <v>0</v>
      </c>
      <c r="BI148" s="162">
        <f t="shared" si="8"/>
        <v>0</v>
      </c>
      <c r="BJ148" s="2" t="s">
        <v>85</v>
      </c>
      <c r="BK148" s="162">
        <f t="shared" si="9"/>
        <v>0</v>
      </c>
      <c r="BL148" s="2" t="s">
        <v>133</v>
      </c>
      <c r="BM148" s="161" t="s">
        <v>189</v>
      </c>
    </row>
    <row r="149" spans="2:65" s="16" customFormat="1" ht="16.5" customHeight="1" x14ac:dyDescent="0.25">
      <c r="B149" s="17"/>
      <c r="C149" s="149" t="s">
        <v>190</v>
      </c>
      <c r="D149" s="149" t="s">
        <v>129</v>
      </c>
      <c r="E149" s="150" t="s">
        <v>191</v>
      </c>
      <c r="F149" s="151" t="s">
        <v>192</v>
      </c>
      <c r="G149" s="152" t="s">
        <v>141</v>
      </c>
      <c r="H149" s="153">
        <v>899.98900000000003</v>
      </c>
      <c r="I149" s="154"/>
      <c r="J149" s="155">
        <f t="shared" si="0"/>
        <v>0</v>
      </c>
      <c r="K149" s="156"/>
      <c r="L149" s="17"/>
      <c r="M149" s="157" t="s">
        <v>1</v>
      </c>
      <c r="N149" s="158" t="s">
        <v>39</v>
      </c>
      <c r="P149" s="159">
        <f t="shared" si="1"/>
        <v>0</v>
      </c>
      <c r="Q149" s="159">
        <v>0</v>
      </c>
      <c r="R149" s="159">
        <f t="shared" si="2"/>
        <v>0</v>
      </c>
      <c r="S149" s="159">
        <v>0</v>
      </c>
      <c r="T149" s="160">
        <f t="shared" si="3"/>
        <v>0</v>
      </c>
      <c r="AR149" s="161" t="s">
        <v>133</v>
      </c>
      <c r="AT149" s="161" t="s">
        <v>129</v>
      </c>
      <c r="AU149" s="161" t="s">
        <v>85</v>
      </c>
      <c r="AY149" s="2" t="s">
        <v>127</v>
      </c>
      <c r="BE149" s="162">
        <f t="shared" si="4"/>
        <v>0</v>
      </c>
      <c r="BF149" s="162">
        <f t="shared" si="5"/>
        <v>0</v>
      </c>
      <c r="BG149" s="162">
        <f t="shared" si="6"/>
        <v>0</v>
      </c>
      <c r="BH149" s="162">
        <f t="shared" si="7"/>
        <v>0</v>
      </c>
      <c r="BI149" s="162">
        <f t="shared" si="8"/>
        <v>0</v>
      </c>
      <c r="BJ149" s="2" t="s">
        <v>85</v>
      </c>
      <c r="BK149" s="162">
        <f t="shared" si="9"/>
        <v>0</v>
      </c>
      <c r="BL149" s="2" t="s">
        <v>133</v>
      </c>
      <c r="BM149" s="161" t="s">
        <v>193</v>
      </c>
    </row>
    <row r="150" spans="2:65" s="16" customFormat="1" ht="21.75" customHeight="1" x14ac:dyDescent="0.25">
      <c r="B150" s="17"/>
      <c r="C150" s="149" t="s">
        <v>194</v>
      </c>
      <c r="D150" s="149" t="s">
        <v>129</v>
      </c>
      <c r="E150" s="150" t="s">
        <v>195</v>
      </c>
      <c r="F150" s="151" t="s">
        <v>196</v>
      </c>
      <c r="G150" s="152" t="s">
        <v>141</v>
      </c>
      <c r="H150" s="153">
        <v>8.48</v>
      </c>
      <c r="I150" s="154"/>
      <c r="J150" s="155">
        <f t="shared" si="0"/>
        <v>0</v>
      </c>
      <c r="K150" s="156"/>
      <c r="L150" s="17"/>
      <c r="M150" s="157" t="s">
        <v>1</v>
      </c>
      <c r="N150" s="158" t="s">
        <v>39</v>
      </c>
      <c r="P150" s="159">
        <f t="shared" si="1"/>
        <v>0</v>
      </c>
      <c r="Q150" s="159">
        <v>0</v>
      </c>
      <c r="R150" s="159">
        <f t="shared" si="2"/>
        <v>0</v>
      </c>
      <c r="S150" s="159">
        <v>0</v>
      </c>
      <c r="T150" s="160">
        <f t="shared" si="3"/>
        <v>0</v>
      </c>
      <c r="AR150" s="161" t="s">
        <v>133</v>
      </c>
      <c r="AT150" s="161" t="s">
        <v>129</v>
      </c>
      <c r="AU150" s="161" t="s">
        <v>85</v>
      </c>
      <c r="AY150" s="2" t="s">
        <v>127</v>
      </c>
      <c r="BE150" s="162">
        <f t="shared" si="4"/>
        <v>0</v>
      </c>
      <c r="BF150" s="162">
        <f t="shared" si="5"/>
        <v>0</v>
      </c>
      <c r="BG150" s="162">
        <f t="shared" si="6"/>
        <v>0</v>
      </c>
      <c r="BH150" s="162">
        <f t="shared" si="7"/>
        <v>0</v>
      </c>
      <c r="BI150" s="162">
        <f t="shared" si="8"/>
        <v>0</v>
      </c>
      <c r="BJ150" s="2" t="s">
        <v>85</v>
      </c>
      <c r="BK150" s="162">
        <f t="shared" si="9"/>
        <v>0</v>
      </c>
      <c r="BL150" s="2" t="s">
        <v>133</v>
      </c>
      <c r="BM150" s="161" t="s">
        <v>197</v>
      </c>
    </row>
    <row r="151" spans="2:65" s="16" customFormat="1" ht="21.75" customHeight="1" x14ac:dyDescent="0.25">
      <c r="B151" s="17"/>
      <c r="C151" s="149" t="s">
        <v>198</v>
      </c>
      <c r="D151" s="149" t="s">
        <v>129</v>
      </c>
      <c r="E151" s="150" t="s">
        <v>199</v>
      </c>
      <c r="F151" s="151" t="s">
        <v>200</v>
      </c>
      <c r="G151" s="152" t="s">
        <v>141</v>
      </c>
      <c r="H151" s="153">
        <v>14.06</v>
      </c>
      <c r="I151" s="154"/>
      <c r="J151" s="155">
        <f t="shared" si="0"/>
        <v>0</v>
      </c>
      <c r="K151" s="156"/>
      <c r="L151" s="17"/>
      <c r="M151" s="157" t="s">
        <v>1</v>
      </c>
      <c r="N151" s="158" t="s">
        <v>39</v>
      </c>
      <c r="P151" s="159">
        <f t="shared" si="1"/>
        <v>0</v>
      </c>
      <c r="Q151" s="159">
        <v>0</v>
      </c>
      <c r="R151" s="159">
        <f t="shared" si="2"/>
        <v>0</v>
      </c>
      <c r="S151" s="159">
        <v>0</v>
      </c>
      <c r="T151" s="160">
        <f t="shared" si="3"/>
        <v>0</v>
      </c>
      <c r="AR151" s="161" t="s">
        <v>133</v>
      </c>
      <c r="AT151" s="161" t="s">
        <v>129</v>
      </c>
      <c r="AU151" s="161" t="s">
        <v>85</v>
      </c>
      <c r="AY151" s="2" t="s">
        <v>127</v>
      </c>
      <c r="BE151" s="162">
        <f t="shared" si="4"/>
        <v>0</v>
      </c>
      <c r="BF151" s="162">
        <f t="shared" si="5"/>
        <v>0</v>
      </c>
      <c r="BG151" s="162">
        <f t="shared" si="6"/>
        <v>0</v>
      </c>
      <c r="BH151" s="162">
        <f t="shared" si="7"/>
        <v>0</v>
      </c>
      <c r="BI151" s="162">
        <f t="shared" si="8"/>
        <v>0</v>
      </c>
      <c r="BJ151" s="2" t="s">
        <v>85</v>
      </c>
      <c r="BK151" s="162">
        <f t="shared" si="9"/>
        <v>0</v>
      </c>
      <c r="BL151" s="2" t="s">
        <v>133</v>
      </c>
      <c r="BM151" s="161" t="s">
        <v>201</v>
      </c>
    </row>
    <row r="152" spans="2:65" s="16" customFormat="1" ht="16.5" customHeight="1" x14ac:dyDescent="0.25">
      <c r="B152" s="17"/>
      <c r="C152" s="163" t="s">
        <v>202</v>
      </c>
      <c r="D152" s="163" t="s">
        <v>203</v>
      </c>
      <c r="E152" s="164" t="s">
        <v>204</v>
      </c>
      <c r="F152" s="165" t="s">
        <v>205</v>
      </c>
      <c r="G152" s="166" t="s">
        <v>206</v>
      </c>
      <c r="H152" s="167">
        <v>23.902000000000001</v>
      </c>
      <c r="I152" s="168"/>
      <c r="J152" s="169">
        <f t="shared" si="0"/>
        <v>0</v>
      </c>
      <c r="K152" s="170"/>
      <c r="L152" s="171"/>
      <c r="M152" s="172" t="s">
        <v>1</v>
      </c>
      <c r="N152" s="173" t="s">
        <v>39</v>
      </c>
      <c r="P152" s="159">
        <f t="shared" si="1"/>
        <v>0</v>
      </c>
      <c r="Q152" s="159">
        <v>1</v>
      </c>
      <c r="R152" s="159">
        <f t="shared" si="2"/>
        <v>23.902000000000001</v>
      </c>
      <c r="S152" s="159">
        <v>0</v>
      </c>
      <c r="T152" s="160">
        <f t="shared" si="3"/>
        <v>0</v>
      </c>
      <c r="AR152" s="161" t="s">
        <v>158</v>
      </c>
      <c r="AT152" s="161" t="s">
        <v>203</v>
      </c>
      <c r="AU152" s="161" t="s">
        <v>85</v>
      </c>
      <c r="AY152" s="2" t="s">
        <v>127</v>
      </c>
      <c r="BE152" s="162">
        <f t="shared" si="4"/>
        <v>0</v>
      </c>
      <c r="BF152" s="162">
        <f t="shared" si="5"/>
        <v>0</v>
      </c>
      <c r="BG152" s="162">
        <f t="shared" si="6"/>
        <v>0</v>
      </c>
      <c r="BH152" s="162">
        <f t="shared" si="7"/>
        <v>0</v>
      </c>
      <c r="BI152" s="162">
        <f t="shared" si="8"/>
        <v>0</v>
      </c>
      <c r="BJ152" s="2" t="s">
        <v>85</v>
      </c>
      <c r="BK152" s="162">
        <f t="shared" si="9"/>
        <v>0</v>
      </c>
      <c r="BL152" s="2" t="s">
        <v>133</v>
      </c>
      <c r="BM152" s="161" t="s">
        <v>207</v>
      </c>
    </row>
    <row r="153" spans="2:65" s="16" customFormat="1" ht="21.75" customHeight="1" x14ac:dyDescent="0.25">
      <c r="B153" s="17"/>
      <c r="C153" s="149" t="s">
        <v>7</v>
      </c>
      <c r="D153" s="149" t="s">
        <v>129</v>
      </c>
      <c r="E153" s="150" t="s">
        <v>208</v>
      </c>
      <c r="F153" s="151" t="s">
        <v>209</v>
      </c>
      <c r="G153" s="152" t="s">
        <v>132</v>
      </c>
      <c r="H153" s="153">
        <v>210</v>
      </c>
      <c r="I153" s="154"/>
      <c r="J153" s="155">
        <f t="shared" si="0"/>
        <v>0</v>
      </c>
      <c r="K153" s="156"/>
      <c r="L153" s="17"/>
      <c r="M153" s="157" t="s">
        <v>1</v>
      </c>
      <c r="N153" s="158" t="s">
        <v>39</v>
      </c>
      <c r="P153" s="159">
        <f t="shared" si="1"/>
        <v>0</v>
      </c>
      <c r="Q153" s="159">
        <v>0</v>
      </c>
      <c r="R153" s="159">
        <f t="shared" si="2"/>
        <v>0</v>
      </c>
      <c r="S153" s="159">
        <v>0</v>
      </c>
      <c r="T153" s="160">
        <f t="shared" si="3"/>
        <v>0</v>
      </c>
      <c r="AR153" s="161" t="s">
        <v>133</v>
      </c>
      <c r="AT153" s="161" t="s">
        <v>129</v>
      </c>
      <c r="AU153" s="161" t="s">
        <v>85</v>
      </c>
      <c r="AY153" s="2" t="s">
        <v>127</v>
      </c>
      <c r="BE153" s="162">
        <f t="shared" si="4"/>
        <v>0</v>
      </c>
      <c r="BF153" s="162">
        <f t="shared" si="5"/>
        <v>0</v>
      </c>
      <c r="BG153" s="162">
        <f t="shared" si="6"/>
        <v>0</v>
      </c>
      <c r="BH153" s="162">
        <f t="shared" si="7"/>
        <v>0</v>
      </c>
      <c r="BI153" s="162">
        <f t="shared" si="8"/>
        <v>0</v>
      </c>
      <c r="BJ153" s="2" t="s">
        <v>85</v>
      </c>
      <c r="BK153" s="162">
        <f t="shared" si="9"/>
        <v>0</v>
      </c>
      <c r="BL153" s="2" t="s">
        <v>133</v>
      </c>
      <c r="BM153" s="161" t="s">
        <v>210</v>
      </c>
    </row>
    <row r="154" spans="2:65" s="16" customFormat="1" ht="16.5" customHeight="1" x14ac:dyDescent="0.25">
      <c r="B154" s="17"/>
      <c r="C154" s="163" t="s">
        <v>211</v>
      </c>
      <c r="D154" s="163" t="s">
        <v>203</v>
      </c>
      <c r="E154" s="164" t="s">
        <v>212</v>
      </c>
      <c r="F154" s="165" t="s">
        <v>213</v>
      </c>
      <c r="G154" s="166" t="s">
        <v>214</v>
      </c>
      <c r="H154" s="167">
        <v>6.4889999999999999</v>
      </c>
      <c r="I154" s="168"/>
      <c r="J154" s="169">
        <f t="shared" si="0"/>
        <v>0</v>
      </c>
      <c r="K154" s="170"/>
      <c r="L154" s="171"/>
      <c r="M154" s="172" t="s">
        <v>1</v>
      </c>
      <c r="N154" s="173" t="s">
        <v>39</v>
      </c>
      <c r="P154" s="159">
        <f t="shared" si="1"/>
        <v>0</v>
      </c>
      <c r="Q154" s="159">
        <v>1E-3</v>
      </c>
      <c r="R154" s="159">
        <f t="shared" si="2"/>
        <v>6.489E-3</v>
      </c>
      <c r="S154" s="159">
        <v>0</v>
      </c>
      <c r="T154" s="160">
        <f t="shared" si="3"/>
        <v>0</v>
      </c>
      <c r="AR154" s="161" t="s">
        <v>158</v>
      </c>
      <c r="AT154" s="161" t="s">
        <v>203</v>
      </c>
      <c r="AU154" s="161" t="s">
        <v>85</v>
      </c>
      <c r="AY154" s="2" t="s">
        <v>127</v>
      </c>
      <c r="BE154" s="162">
        <f t="shared" si="4"/>
        <v>0</v>
      </c>
      <c r="BF154" s="162">
        <f t="shared" si="5"/>
        <v>0</v>
      </c>
      <c r="BG154" s="162">
        <f t="shared" si="6"/>
        <v>0</v>
      </c>
      <c r="BH154" s="162">
        <f t="shared" si="7"/>
        <v>0</v>
      </c>
      <c r="BI154" s="162">
        <f t="shared" si="8"/>
        <v>0</v>
      </c>
      <c r="BJ154" s="2" t="s">
        <v>85</v>
      </c>
      <c r="BK154" s="162">
        <f t="shared" si="9"/>
        <v>0</v>
      </c>
      <c r="BL154" s="2" t="s">
        <v>133</v>
      </c>
      <c r="BM154" s="161" t="s">
        <v>215</v>
      </c>
    </row>
    <row r="155" spans="2:65" s="16" customFormat="1" ht="16.5" customHeight="1" x14ac:dyDescent="0.25">
      <c r="B155" s="17"/>
      <c r="C155" s="149" t="s">
        <v>216</v>
      </c>
      <c r="D155" s="149" t="s">
        <v>129</v>
      </c>
      <c r="E155" s="150" t="s">
        <v>217</v>
      </c>
      <c r="F155" s="151" t="s">
        <v>218</v>
      </c>
      <c r="G155" s="152" t="s">
        <v>132</v>
      </c>
      <c r="H155" s="153">
        <v>1404</v>
      </c>
      <c r="I155" s="154"/>
      <c r="J155" s="155">
        <f t="shared" si="0"/>
        <v>0</v>
      </c>
      <c r="K155" s="156"/>
      <c r="L155" s="17"/>
      <c r="M155" s="157" t="s">
        <v>1</v>
      </c>
      <c r="N155" s="158" t="s">
        <v>39</v>
      </c>
      <c r="P155" s="159">
        <f t="shared" si="1"/>
        <v>0</v>
      </c>
      <c r="Q155" s="159">
        <v>0</v>
      </c>
      <c r="R155" s="159">
        <f t="shared" si="2"/>
        <v>0</v>
      </c>
      <c r="S155" s="159">
        <v>0</v>
      </c>
      <c r="T155" s="160">
        <f t="shared" si="3"/>
        <v>0</v>
      </c>
      <c r="AR155" s="161" t="s">
        <v>133</v>
      </c>
      <c r="AT155" s="161" t="s">
        <v>129</v>
      </c>
      <c r="AU155" s="161" t="s">
        <v>85</v>
      </c>
      <c r="AY155" s="2" t="s">
        <v>127</v>
      </c>
      <c r="BE155" s="162">
        <f t="shared" si="4"/>
        <v>0</v>
      </c>
      <c r="BF155" s="162">
        <f t="shared" si="5"/>
        <v>0</v>
      </c>
      <c r="BG155" s="162">
        <f t="shared" si="6"/>
        <v>0</v>
      </c>
      <c r="BH155" s="162">
        <f t="shared" si="7"/>
        <v>0</v>
      </c>
      <c r="BI155" s="162">
        <f t="shared" si="8"/>
        <v>0</v>
      </c>
      <c r="BJ155" s="2" t="s">
        <v>85</v>
      </c>
      <c r="BK155" s="162">
        <f t="shared" si="9"/>
        <v>0</v>
      </c>
      <c r="BL155" s="2" t="s">
        <v>133</v>
      </c>
      <c r="BM155" s="161" t="s">
        <v>219</v>
      </c>
    </row>
    <row r="156" spans="2:65" s="16" customFormat="1" ht="21.75" customHeight="1" x14ac:dyDescent="0.25">
      <c r="B156" s="17"/>
      <c r="C156" s="149" t="s">
        <v>220</v>
      </c>
      <c r="D156" s="149" t="s">
        <v>129</v>
      </c>
      <c r="E156" s="150" t="s">
        <v>221</v>
      </c>
      <c r="F156" s="151" t="s">
        <v>222</v>
      </c>
      <c r="G156" s="152" t="s">
        <v>132</v>
      </c>
      <c r="H156" s="153">
        <v>210</v>
      </c>
      <c r="I156" s="154"/>
      <c r="J156" s="155">
        <f t="shared" si="0"/>
        <v>0</v>
      </c>
      <c r="K156" s="156"/>
      <c r="L156" s="17"/>
      <c r="M156" s="157" t="s">
        <v>1</v>
      </c>
      <c r="N156" s="158" t="s">
        <v>39</v>
      </c>
      <c r="P156" s="159">
        <f t="shared" si="1"/>
        <v>0</v>
      </c>
      <c r="Q156" s="159">
        <v>0</v>
      </c>
      <c r="R156" s="159">
        <f t="shared" si="2"/>
        <v>0</v>
      </c>
      <c r="S156" s="159">
        <v>0</v>
      </c>
      <c r="T156" s="160">
        <f t="shared" si="3"/>
        <v>0</v>
      </c>
      <c r="AR156" s="161" t="s">
        <v>133</v>
      </c>
      <c r="AT156" s="161" t="s">
        <v>129</v>
      </c>
      <c r="AU156" s="161" t="s">
        <v>85</v>
      </c>
      <c r="AY156" s="2" t="s">
        <v>127</v>
      </c>
      <c r="BE156" s="162">
        <f t="shared" si="4"/>
        <v>0</v>
      </c>
      <c r="BF156" s="162">
        <f t="shared" si="5"/>
        <v>0</v>
      </c>
      <c r="BG156" s="162">
        <f t="shared" si="6"/>
        <v>0</v>
      </c>
      <c r="BH156" s="162">
        <f t="shared" si="7"/>
        <v>0</v>
      </c>
      <c r="BI156" s="162">
        <f t="shared" si="8"/>
        <v>0</v>
      </c>
      <c r="BJ156" s="2" t="s">
        <v>85</v>
      </c>
      <c r="BK156" s="162">
        <f t="shared" si="9"/>
        <v>0</v>
      </c>
      <c r="BL156" s="2" t="s">
        <v>133</v>
      </c>
      <c r="BM156" s="161" t="s">
        <v>223</v>
      </c>
    </row>
    <row r="157" spans="2:65" s="136" customFormat="1" ht="22.9" customHeight="1" x14ac:dyDescent="0.2">
      <c r="B157" s="137"/>
      <c r="D157" s="138" t="s">
        <v>72</v>
      </c>
      <c r="E157" s="147" t="s">
        <v>85</v>
      </c>
      <c r="F157" s="147" t="s">
        <v>224</v>
      </c>
      <c r="I157" s="140"/>
      <c r="J157" s="148">
        <f>BK157</f>
        <v>0</v>
      </c>
      <c r="L157" s="137"/>
      <c r="M157" s="142"/>
      <c r="P157" s="143">
        <f>SUM(P158:P160)</f>
        <v>0</v>
      </c>
      <c r="R157" s="143">
        <f>SUM(R158:R160)</f>
        <v>78.164201439999999</v>
      </c>
      <c r="T157" s="144">
        <f>SUM(T158:T160)</f>
        <v>0</v>
      </c>
      <c r="AR157" s="138" t="s">
        <v>77</v>
      </c>
      <c r="AT157" s="145" t="s">
        <v>72</v>
      </c>
      <c r="AU157" s="145" t="s">
        <v>77</v>
      </c>
      <c r="AY157" s="138" t="s">
        <v>127</v>
      </c>
      <c r="BK157" s="146">
        <f>SUM(BK158:BK160)</f>
        <v>0</v>
      </c>
    </row>
    <row r="158" spans="2:65" s="16" customFormat="1" ht="16.5" customHeight="1" x14ac:dyDescent="0.25">
      <c r="B158" s="17"/>
      <c r="C158" s="149" t="s">
        <v>225</v>
      </c>
      <c r="D158" s="149" t="s">
        <v>129</v>
      </c>
      <c r="E158" s="150" t="s">
        <v>226</v>
      </c>
      <c r="F158" s="151" t="s">
        <v>227</v>
      </c>
      <c r="G158" s="152" t="s">
        <v>141</v>
      </c>
      <c r="H158" s="153">
        <v>9.1199999999999992</v>
      </c>
      <c r="I158" s="154"/>
      <c r="J158" s="155">
        <f>ROUND(I158*H158,2)</f>
        <v>0</v>
      </c>
      <c r="K158" s="156"/>
      <c r="L158" s="17"/>
      <c r="M158" s="157" t="s">
        <v>1</v>
      </c>
      <c r="N158" s="158" t="s">
        <v>39</v>
      </c>
      <c r="P158" s="159">
        <f>O158*H158</f>
        <v>0</v>
      </c>
      <c r="Q158" s="159">
        <v>1.9205000000000001</v>
      </c>
      <c r="R158" s="159">
        <f>Q158*H158</f>
        <v>17.514959999999999</v>
      </c>
      <c r="S158" s="159">
        <v>0</v>
      </c>
      <c r="T158" s="160">
        <f>S158*H158</f>
        <v>0</v>
      </c>
      <c r="AR158" s="161" t="s">
        <v>133</v>
      </c>
      <c r="AT158" s="161" t="s">
        <v>129</v>
      </c>
      <c r="AU158" s="161" t="s">
        <v>85</v>
      </c>
      <c r="AY158" s="2" t="s">
        <v>127</v>
      </c>
      <c r="BE158" s="162">
        <f>IF(N158="základná",J158,0)</f>
        <v>0</v>
      </c>
      <c r="BF158" s="162">
        <f>IF(N158="znížená",J158,0)</f>
        <v>0</v>
      </c>
      <c r="BG158" s="162">
        <f>IF(N158="zákl. prenesená",J158,0)</f>
        <v>0</v>
      </c>
      <c r="BH158" s="162">
        <f>IF(N158="zníž. prenesená",J158,0)</f>
        <v>0</v>
      </c>
      <c r="BI158" s="162">
        <f>IF(N158="nulová",J158,0)</f>
        <v>0</v>
      </c>
      <c r="BJ158" s="2" t="s">
        <v>85</v>
      </c>
      <c r="BK158" s="162">
        <f>ROUND(I158*H158,2)</f>
        <v>0</v>
      </c>
      <c r="BL158" s="2" t="s">
        <v>133</v>
      </c>
      <c r="BM158" s="161" t="s">
        <v>228</v>
      </c>
    </row>
    <row r="159" spans="2:65" s="16" customFormat="1" ht="16.5" customHeight="1" x14ac:dyDescent="0.25">
      <c r="B159" s="17"/>
      <c r="C159" s="149" t="s">
        <v>229</v>
      </c>
      <c r="D159" s="149" t="s">
        <v>129</v>
      </c>
      <c r="E159" s="150" t="s">
        <v>230</v>
      </c>
      <c r="F159" s="151" t="s">
        <v>231</v>
      </c>
      <c r="G159" s="152" t="s">
        <v>232</v>
      </c>
      <c r="H159" s="153">
        <v>228</v>
      </c>
      <c r="I159" s="154"/>
      <c r="J159" s="155">
        <f>ROUND(I159*H159,2)</f>
        <v>0</v>
      </c>
      <c r="K159" s="156"/>
      <c r="L159" s="17"/>
      <c r="M159" s="157" t="s">
        <v>1</v>
      </c>
      <c r="N159" s="158" t="s">
        <v>39</v>
      </c>
      <c r="P159" s="159">
        <f>O159*H159</f>
        <v>0</v>
      </c>
      <c r="Q159" s="159">
        <v>0.25195000000000001</v>
      </c>
      <c r="R159" s="159">
        <f>Q159*H159</f>
        <v>57.444600000000001</v>
      </c>
      <c r="S159" s="159">
        <v>0</v>
      </c>
      <c r="T159" s="160">
        <f>S159*H159</f>
        <v>0</v>
      </c>
      <c r="AR159" s="161" t="s">
        <v>133</v>
      </c>
      <c r="AT159" s="161" t="s">
        <v>129</v>
      </c>
      <c r="AU159" s="161" t="s">
        <v>85</v>
      </c>
      <c r="AY159" s="2" t="s">
        <v>127</v>
      </c>
      <c r="BE159" s="162">
        <f>IF(N159="základná",J159,0)</f>
        <v>0</v>
      </c>
      <c r="BF159" s="162">
        <f>IF(N159="znížená",J159,0)</f>
        <v>0</v>
      </c>
      <c r="BG159" s="162">
        <f>IF(N159="zákl. prenesená",J159,0)</f>
        <v>0</v>
      </c>
      <c r="BH159" s="162">
        <f>IF(N159="zníž. prenesená",J159,0)</f>
        <v>0</v>
      </c>
      <c r="BI159" s="162">
        <f>IF(N159="nulová",J159,0)</f>
        <v>0</v>
      </c>
      <c r="BJ159" s="2" t="s">
        <v>85</v>
      </c>
      <c r="BK159" s="162">
        <f>ROUND(I159*H159,2)</f>
        <v>0</v>
      </c>
      <c r="BL159" s="2" t="s">
        <v>133</v>
      </c>
      <c r="BM159" s="161" t="s">
        <v>233</v>
      </c>
    </row>
    <row r="160" spans="2:65" s="16" customFormat="1" ht="16.5" customHeight="1" x14ac:dyDescent="0.25">
      <c r="B160" s="17"/>
      <c r="C160" s="149" t="s">
        <v>234</v>
      </c>
      <c r="D160" s="149" t="s">
        <v>129</v>
      </c>
      <c r="E160" s="150" t="s">
        <v>235</v>
      </c>
      <c r="F160" s="151" t="s">
        <v>236</v>
      </c>
      <c r="G160" s="152" t="s">
        <v>141</v>
      </c>
      <c r="H160" s="153">
        <v>1.456</v>
      </c>
      <c r="I160" s="154"/>
      <c r="J160" s="155">
        <f>ROUND(I160*H160,2)</f>
        <v>0</v>
      </c>
      <c r="K160" s="156"/>
      <c r="L160" s="17"/>
      <c r="M160" s="157" t="s">
        <v>1</v>
      </c>
      <c r="N160" s="158" t="s">
        <v>39</v>
      </c>
      <c r="P160" s="159">
        <f>O160*H160</f>
        <v>0</v>
      </c>
      <c r="Q160" s="159">
        <v>2.20099</v>
      </c>
      <c r="R160" s="159">
        <f>Q160*H160</f>
        <v>3.2046414400000001</v>
      </c>
      <c r="S160" s="159">
        <v>0</v>
      </c>
      <c r="T160" s="160">
        <f>S160*H160</f>
        <v>0</v>
      </c>
      <c r="AR160" s="161" t="s">
        <v>133</v>
      </c>
      <c r="AT160" s="161" t="s">
        <v>129</v>
      </c>
      <c r="AU160" s="161" t="s">
        <v>85</v>
      </c>
      <c r="AY160" s="2" t="s">
        <v>127</v>
      </c>
      <c r="BE160" s="162">
        <f>IF(N160="základná",J160,0)</f>
        <v>0</v>
      </c>
      <c r="BF160" s="162">
        <f>IF(N160="znížená",J160,0)</f>
        <v>0</v>
      </c>
      <c r="BG160" s="162">
        <f>IF(N160="zákl. prenesená",J160,0)</f>
        <v>0</v>
      </c>
      <c r="BH160" s="162">
        <f>IF(N160="zníž. prenesená",J160,0)</f>
        <v>0</v>
      </c>
      <c r="BI160" s="162">
        <f>IF(N160="nulová",J160,0)</f>
        <v>0</v>
      </c>
      <c r="BJ160" s="2" t="s">
        <v>85</v>
      </c>
      <c r="BK160" s="162">
        <f>ROUND(I160*H160,2)</f>
        <v>0</v>
      </c>
      <c r="BL160" s="2" t="s">
        <v>133</v>
      </c>
      <c r="BM160" s="161" t="s">
        <v>237</v>
      </c>
    </row>
    <row r="161" spans="2:65" s="136" customFormat="1" ht="22.9" customHeight="1" x14ac:dyDescent="0.2">
      <c r="B161" s="137"/>
      <c r="D161" s="138" t="s">
        <v>72</v>
      </c>
      <c r="E161" s="147" t="s">
        <v>138</v>
      </c>
      <c r="F161" s="147" t="s">
        <v>238</v>
      </c>
      <c r="I161" s="140"/>
      <c r="J161" s="148">
        <f>BK161</f>
        <v>0</v>
      </c>
      <c r="L161" s="137"/>
      <c r="M161" s="142"/>
      <c r="P161" s="143">
        <f>SUM(P162:P165)</f>
        <v>0</v>
      </c>
      <c r="R161" s="143">
        <f>SUM(R162:R165)</f>
        <v>0.10070000000000001</v>
      </c>
      <c r="T161" s="144">
        <f>SUM(T162:T165)</f>
        <v>0</v>
      </c>
      <c r="AR161" s="138" t="s">
        <v>77</v>
      </c>
      <c r="AT161" s="145" t="s">
        <v>72</v>
      </c>
      <c r="AU161" s="145" t="s">
        <v>77</v>
      </c>
      <c r="AY161" s="138" t="s">
        <v>127</v>
      </c>
      <c r="BK161" s="146">
        <f>SUM(BK162:BK165)</f>
        <v>0</v>
      </c>
    </row>
    <row r="162" spans="2:65" s="16" customFormat="1" ht="21.75" customHeight="1" x14ac:dyDescent="0.25">
      <c r="B162" s="17"/>
      <c r="C162" s="149" t="s">
        <v>239</v>
      </c>
      <c r="D162" s="149" t="s">
        <v>129</v>
      </c>
      <c r="E162" s="150" t="s">
        <v>240</v>
      </c>
      <c r="F162" s="151" t="s">
        <v>241</v>
      </c>
      <c r="G162" s="152" t="s">
        <v>242</v>
      </c>
      <c r="H162" s="153">
        <v>5</v>
      </c>
      <c r="I162" s="154"/>
      <c r="J162" s="155">
        <f>ROUND(I162*H162,2)</f>
        <v>0</v>
      </c>
      <c r="K162" s="156"/>
      <c r="L162" s="17"/>
      <c r="M162" s="157" t="s">
        <v>1</v>
      </c>
      <c r="N162" s="158" t="s">
        <v>39</v>
      </c>
      <c r="P162" s="159">
        <f>O162*H162</f>
        <v>0</v>
      </c>
      <c r="Q162" s="159">
        <v>7.0200000000000002E-3</v>
      </c>
      <c r="R162" s="159">
        <f>Q162*H162</f>
        <v>3.5099999999999999E-2</v>
      </c>
      <c r="S162" s="159">
        <v>0</v>
      </c>
      <c r="T162" s="160">
        <f>S162*H162</f>
        <v>0</v>
      </c>
      <c r="AR162" s="161" t="s">
        <v>133</v>
      </c>
      <c r="AT162" s="161" t="s">
        <v>129</v>
      </c>
      <c r="AU162" s="161" t="s">
        <v>85</v>
      </c>
      <c r="AY162" s="2" t="s">
        <v>127</v>
      </c>
      <c r="BE162" s="162">
        <f>IF(N162="základná",J162,0)</f>
        <v>0</v>
      </c>
      <c r="BF162" s="162">
        <f>IF(N162="znížená",J162,0)</f>
        <v>0</v>
      </c>
      <c r="BG162" s="162">
        <f>IF(N162="zákl. prenesená",J162,0)</f>
        <v>0</v>
      </c>
      <c r="BH162" s="162">
        <f>IF(N162="zníž. prenesená",J162,0)</f>
        <v>0</v>
      </c>
      <c r="BI162" s="162">
        <f>IF(N162="nulová",J162,0)</f>
        <v>0</v>
      </c>
      <c r="BJ162" s="2" t="s">
        <v>85</v>
      </c>
      <c r="BK162" s="162">
        <f>ROUND(I162*H162,2)</f>
        <v>0</v>
      </c>
      <c r="BL162" s="2" t="s">
        <v>133</v>
      </c>
      <c r="BM162" s="161" t="s">
        <v>243</v>
      </c>
    </row>
    <row r="163" spans="2:65" s="16" customFormat="1" ht="21.75" customHeight="1" x14ac:dyDescent="0.25">
      <c r="B163" s="17"/>
      <c r="C163" s="163" t="s">
        <v>244</v>
      </c>
      <c r="D163" s="163" t="s">
        <v>203</v>
      </c>
      <c r="E163" s="164" t="s">
        <v>245</v>
      </c>
      <c r="F163" s="165" t="s">
        <v>246</v>
      </c>
      <c r="G163" s="166" t="s">
        <v>242</v>
      </c>
      <c r="H163" s="167">
        <v>5</v>
      </c>
      <c r="I163" s="168"/>
      <c r="J163" s="169">
        <f>ROUND(I163*H163,2)</f>
        <v>0</v>
      </c>
      <c r="K163" s="170"/>
      <c r="L163" s="171"/>
      <c r="M163" s="172" t="s">
        <v>1</v>
      </c>
      <c r="N163" s="173" t="s">
        <v>39</v>
      </c>
      <c r="P163" s="159">
        <f>O163*H163</f>
        <v>0</v>
      </c>
      <c r="Q163" s="159">
        <v>2.8E-3</v>
      </c>
      <c r="R163" s="159">
        <f>Q163*H163</f>
        <v>1.4E-2</v>
      </c>
      <c r="S163" s="159">
        <v>0</v>
      </c>
      <c r="T163" s="160">
        <f>S163*H163</f>
        <v>0</v>
      </c>
      <c r="AR163" s="161" t="s">
        <v>158</v>
      </c>
      <c r="AT163" s="161" t="s">
        <v>203</v>
      </c>
      <c r="AU163" s="161" t="s">
        <v>85</v>
      </c>
      <c r="AY163" s="2" t="s">
        <v>127</v>
      </c>
      <c r="BE163" s="162">
        <f>IF(N163="základná",J163,0)</f>
        <v>0</v>
      </c>
      <c r="BF163" s="162">
        <f>IF(N163="znížená",J163,0)</f>
        <v>0</v>
      </c>
      <c r="BG163" s="162">
        <f>IF(N163="zákl. prenesená",J163,0)</f>
        <v>0</v>
      </c>
      <c r="BH163" s="162">
        <f>IF(N163="zníž. prenesená",J163,0)</f>
        <v>0</v>
      </c>
      <c r="BI163" s="162">
        <f>IF(N163="nulová",J163,0)</f>
        <v>0</v>
      </c>
      <c r="BJ163" s="2" t="s">
        <v>85</v>
      </c>
      <c r="BK163" s="162">
        <f>ROUND(I163*H163,2)</f>
        <v>0</v>
      </c>
      <c r="BL163" s="2" t="s">
        <v>133</v>
      </c>
      <c r="BM163" s="161" t="s">
        <v>247</v>
      </c>
    </row>
    <row r="164" spans="2:65" s="16" customFormat="1" ht="21.75" customHeight="1" x14ac:dyDescent="0.25">
      <c r="B164" s="17"/>
      <c r="C164" s="149" t="s">
        <v>248</v>
      </c>
      <c r="D164" s="149" t="s">
        <v>129</v>
      </c>
      <c r="E164" s="150" t="s">
        <v>249</v>
      </c>
      <c r="F164" s="151" t="s">
        <v>250</v>
      </c>
      <c r="G164" s="152" t="s">
        <v>242</v>
      </c>
      <c r="H164" s="153">
        <v>6</v>
      </c>
      <c r="I164" s="154"/>
      <c r="J164" s="155">
        <f>ROUND(I164*H164,2)</f>
        <v>0</v>
      </c>
      <c r="K164" s="156"/>
      <c r="L164" s="17"/>
      <c r="M164" s="157" t="s">
        <v>1</v>
      </c>
      <c r="N164" s="158" t="s">
        <v>39</v>
      </c>
      <c r="P164" s="159">
        <f>O164*H164</f>
        <v>0</v>
      </c>
      <c r="Q164" s="159">
        <v>6.3E-3</v>
      </c>
      <c r="R164" s="159">
        <f>Q164*H164</f>
        <v>3.78E-2</v>
      </c>
      <c r="S164" s="159">
        <v>0</v>
      </c>
      <c r="T164" s="160">
        <f>S164*H164</f>
        <v>0</v>
      </c>
      <c r="AR164" s="161" t="s">
        <v>133</v>
      </c>
      <c r="AT164" s="161" t="s">
        <v>129</v>
      </c>
      <c r="AU164" s="161" t="s">
        <v>85</v>
      </c>
      <c r="AY164" s="2" t="s">
        <v>127</v>
      </c>
      <c r="BE164" s="162">
        <f>IF(N164="základná",J164,0)</f>
        <v>0</v>
      </c>
      <c r="BF164" s="162">
        <f>IF(N164="znížená",J164,0)</f>
        <v>0</v>
      </c>
      <c r="BG164" s="162">
        <f>IF(N164="zákl. prenesená",J164,0)</f>
        <v>0</v>
      </c>
      <c r="BH164" s="162">
        <f>IF(N164="zníž. prenesená",J164,0)</f>
        <v>0</v>
      </c>
      <c r="BI164" s="162">
        <f>IF(N164="nulová",J164,0)</f>
        <v>0</v>
      </c>
      <c r="BJ164" s="2" t="s">
        <v>85</v>
      </c>
      <c r="BK164" s="162">
        <f>ROUND(I164*H164,2)</f>
        <v>0</v>
      </c>
      <c r="BL164" s="2" t="s">
        <v>133</v>
      </c>
      <c r="BM164" s="161" t="s">
        <v>251</v>
      </c>
    </row>
    <row r="165" spans="2:65" s="16" customFormat="1" ht="21.75" customHeight="1" x14ac:dyDescent="0.25">
      <c r="B165" s="17"/>
      <c r="C165" s="163" t="s">
        <v>252</v>
      </c>
      <c r="D165" s="163" t="s">
        <v>203</v>
      </c>
      <c r="E165" s="164" t="s">
        <v>253</v>
      </c>
      <c r="F165" s="165" t="s">
        <v>254</v>
      </c>
      <c r="G165" s="166" t="s">
        <v>242</v>
      </c>
      <c r="H165" s="167">
        <v>6</v>
      </c>
      <c r="I165" s="168"/>
      <c r="J165" s="169">
        <f>ROUND(I165*H165,2)</f>
        <v>0</v>
      </c>
      <c r="K165" s="170"/>
      <c r="L165" s="171"/>
      <c r="M165" s="172" t="s">
        <v>1</v>
      </c>
      <c r="N165" s="173" t="s">
        <v>39</v>
      </c>
      <c r="P165" s="159">
        <f>O165*H165</f>
        <v>0</v>
      </c>
      <c r="Q165" s="159">
        <v>2.3E-3</v>
      </c>
      <c r="R165" s="159">
        <f>Q165*H165</f>
        <v>1.38E-2</v>
      </c>
      <c r="S165" s="159">
        <v>0</v>
      </c>
      <c r="T165" s="160">
        <f>S165*H165</f>
        <v>0</v>
      </c>
      <c r="AR165" s="161" t="s">
        <v>158</v>
      </c>
      <c r="AT165" s="161" t="s">
        <v>203</v>
      </c>
      <c r="AU165" s="161" t="s">
        <v>85</v>
      </c>
      <c r="AY165" s="2" t="s">
        <v>127</v>
      </c>
      <c r="BE165" s="162">
        <f>IF(N165="základná",J165,0)</f>
        <v>0</v>
      </c>
      <c r="BF165" s="162">
        <f>IF(N165="znížená",J165,0)</f>
        <v>0</v>
      </c>
      <c r="BG165" s="162">
        <f>IF(N165="zákl. prenesená",J165,0)</f>
        <v>0</v>
      </c>
      <c r="BH165" s="162">
        <f>IF(N165="zníž. prenesená",J165,0)</f>
        <v>0</v>
      </c>
      <c r="BI165" s="162">
        <f>IF(N165="nulová",J165,0)</f>
        <v>0</v>
      </c>
      <c r="BJ165" s="2" t="s">
        <v>85</v>
      </c>
      <c r="BK165" s="162">
        <f>ROUND(I165*H165,2)</f>
        <v>0</v>
      </c>
      <c r="BL165" s="2" t="s">
        <v>133</v>
      </c>
      <c r="BM165" s="161" t="s">
        <v>255</v>
      </c>
    </row>
    <row r="166" spans="2:65" s="136" customFormat="1" ht="22.9" customHeight="1" x14ac:dyDescent="0.2">
      <c r="B166" s="137"/>
      <c r="D166" s="138" t="s">
        <v>72</v>
      </c>
      <c r="E166" s="147" t="s">
        <v>133</v>
      </c>
      <c r="F166" s="147" t="s">
        <v>256</v>
      </c>
      <c r="I166" s="140"/>
      <c r="J166" s="148">
        <f>BK166</f>
        <v>0</v>
      </c>
      <c r="L166" s="137"/>
      <c r="M166" s="142"/>
      <c r="P166" s="143">
        <f>SUM(P167:P169)</f>
        <v>0</v>
      </c>
      <c r="R166" s="143">
        <f>SUM(R167:R169)</f>
        <v>245.29577039999998</v>
      </c>
      <c r="T166" s="144">
        <f>SUM(T167:T169)</f>
        <v>0</v>
      </c>
      <c r="AR166" s="138" t="s">
        <v>77</v>
      </c>
      <c r="AT166" s="145" t="s">
        <v>72</v>
      </c>
      <c r="AU166" s="145" t="s">
        <v>77</v>
      </c>
      <c r="AY166" s="138" t="s">
        <v>127</v>
      </c>
      <c r="BK166" s="146">
        <f>SUM(BK167:BK169)</f>
        <v>0</v>
      </c>
    </row>
    <row r="167" spans="2:65" s="16" customFormat="1" ht="21.75" customHeight="1" x14ac:dyDescent="0.25">
      <c r="B167" s="17"/>
      <c r="C167" s="149" t="s">
        <v>257</v>
      </c>
      <c r="D167" s="149" t="s">
        <v>129</v>
      </c>
      <c r="E167" s="150" t="s">
        <v>258</v>
      </c>
      <c r="F167" s="151" t="s">
        <v>259</v>
      </c>
      <c r="G167" s="152" t="s">
        <v>132</v>
      </c>
      <c r="H167" s="153">
        <v>237.6</v>
      </c>
      <c r="I167" s="154"/>
      <c r="J167" s="155">
        <f>ROUND(I167*H167,2)</f>
        <v>0</v>
      </c>
      <c r="K167" s="156"/>
      <c r="L167" s="17"/>
      <c r="M167" s="157" t="s">
        <v>1</v>
      </c>
      <c r="N167" s="158" t="s">
        <v>39</v>
      </c>
      <c r="P167" s="159">
        <f>O167*H167</f>
        <v>0</v>
      </c>
      <c r="Q167" s="159">
        <v>0.31894</v>
      </c>
      <c r="R167" s="159">
        <f>Q167*H167</f>
        <v>75.780143999999993</v>
      </c>
      <c r="S167" s="159">
        <v>0</v>
      </c>
      <c r="T167" s="160">
        <f>S167*H167</f>
        <v>0</v>
      </c>
      <c r="AR167" s="161" t="s">
        <v>133</v>
      </c>
      <c r="AT167" s="161" t="s">
        <v>129</v>
      </c>
      <c r="AU167" s="161" t="s">
        <v>85</v>
      </c>
      <c r="AY167" s="2" t="s">
        <v>127</v>
      </c>
      <c r="BE167" s="162">
        <f>IF(N167="základná",J167,0)</f>
        <v>0</v>
      </c>
      <c r="BF167" s="162">
        <f>IF(N167="znížená",J167,0)</f>
        <v>0</v>
      </c>
      <c r="BG167" s="162">
        <f>IF(N167="zákl. prenesená",J167,0)</f>
        <v>0</v>
      </c>
      <c r="BH167" s="162">
        <f>IF(N167="zníž. prenesená",J167,0)</f>
        <v>0</v>
      </c>
      <c r="BI167" s="162">
        <f>IF(N167="nulová",J167,0)</f>
        <v>0</v>
      </c>
      <c r="BJ167" s="2" t="s">
        <v>85</v>
      </c>
      <c r="BK167" s="162">
        <f>ROUND(I167*H167,2)</f>
        <v>0</v>
      </c>
      <c r="BL167" s="2" t="s">
        <v>133</v>
      </c>
      <c r="BM167" s="161" t="s">
        <v>260</v>
      </c>
    </row>
    <row r="168" spans="2:65" s="16" customFormat="1" ht="21.75" customHeight="1" x14ac:dyDescent="0.25">
      <c r="B168" s="17"/>
      <c r="C168" s="149" t="s">
        <v>261</v>
      </c>
      <c r="D168" s="149" t="s">
        <v>129</v>
      </c>
      <c r="E168" s="150" t="s">
        <v>262</v>
      </c>
      <c r="F168" s="151" t="s">
        <v>263</v>
      </c>
      <c r="G168" s="152" t="s">
        <v>141</v>
      </c>
      <c r="H168" s="153">
        <v>0.72</v>
      </c>
      <c r="I168" s="154"/>
      <c r="J168" s="155">
        <f>ROUND(I168*H168,2)</f>
        <v>0</v>
      </c>
      <c r="K168" s="156"/>
      <c r="L168" s="17"/>
      <c r="M168" s="157" t="s">
        <v>1</v>
      </c>
      <c r="N168" s="158" t="s">
        <v>39</v>
      </c>
      <c r="P168" s="159">
        <f>O168*H168</f>
        <v>0</v>
      </c>
      <c r="Q168" s="159">
        <v>1.8907700000000001</v>
      </c>
      <c r="R168" s="159">
        <f>Q168*H168</f>
        <v>1.3613544</v>
      </c>
      <c r="S168" s="159">
        <v>0</v>
      </c>
      <c r="T168" s="160">
        <f>S168*H168</f>
        <v>0</v>
      </c>
      <c r="AR168" s="161" t="s">
        <v>133</v>
      </c>
      <c r="AT168" s="161" t="s">
        <v>129</v>
      </c>
      <c r="AU168" s="161" t="s">
        <v>85</v>
      </c>
      <c r="AY168" s="2" t="s">
        <v>127</v>
      </c>
      <c r="BE168" s="162">
        <f>IF(N168="základná",J168,0)</f>
        <v>0</v>
      </c>
      <c r="BF168" s="162">
        <f>IF(N168="znížená",J168,0)</f>
        <v>0</v>
      </c>
      <c r="BG168" s="162">
        <f>IF(N168="zákl. prenesená",J168,0)</f>
        <v>0</v>
      </c>
      <c r="BH168" s="162">
        <f>IF(N168="zníž. prenesená",J168,0)</f>
        <v>0</v>
      </c>
      <c r="BI168" s="162">
        <f>IF(N168="nulová",J168,0)</f>
        <v>0</v>
      </c>
      <c r="BJ168" s="2" t="s">
        <v>85</v>
      </c>
      <c r="BK168" s="162">
        <f>ROUND(I168*H168,2)</f>
        <v>0</v>
      </c>
      <c r="BL168" s="2" t="s">
        <v>133</v>
      </c>
      <c r="BM168" s="161" t="s">
        <v>264</v>
      </c>
    </row>
    <row r="169" spans="2:65" s="16" customFormat="1" ht="33" customHeight="1" x14ac:dyDescent="0.25">
      <c r="B169" s="17"/>
      <c r="C169" s="149" t="s">
        <v>265</v>
      </c>
      <c r="D169" s="149" t="s">
        <v>129</v>
      </c>
      <c r="E169" s="150" t="s">
        <v>266</v>
      </c>
      <c r="F169" s="151" t="s">
        <v>267</v>
      </c>
      <c r="G169" s="152" t="s">
        <v>132</v>
      </c>
      <c r="H169" s="153">
        <v>237.6</v>
      </c>
      <c r="I169" s="154"/>
      <c r="J169" s="155">
        <f>ROUND(I169*H169,2)</f>
        <v>0</v>
      </c>
      <c r="K169" s="156"/>
      <c r="L169" s="17"/>
      <c r="M169" s="157" t="s">
        <v>1</v>
      </c>
      <c r="N169" s="158" t="s">
        <v>39</v>
      </c>
      <c r="P169" s="159">
        <f>O169*H169</f>
        <v>0</v>
      </c>
      <c r="Q169" s="159">
        <v>0.70772000000000002</v>
      </c>
      <c r="R169" s="159">
        <f>Q169*H169</f>
        <v>168.15427199999999</v>
      </c>
      <c r="S169" s="159">
        <v>0</v>
      </c>
      <c r="T169" s="160">
        <f>S169*H169</f>
        <v>0</v>
      </c>
      <c r="AR169" s="161" t="s">
        <v>133</v>
      </c>
      <c r="AT169" s="161" t="s">
        <v>129</v>
      </c>
      <c r="AU169" s="161" t="s">
        <v>85</v>
      </c>
      <c r="AY169" s="2" t="s">
        <v>127</v>
      </c>
      <c r="BE169" s="162">
        <f>IF(N169="základná",J169,0)</f>
        <v>0</v>
      </c>
      <c r="BF169" s="162">
        <f>IF(N169="znížená",J169,0)</f>
        <v>0</v>
      </c>
      <c r="BG169" s="162">
        <f>IF(N169="zákl. prenesená",J169,0)</f>
        <v>0</v>
      </c>
      <c r="BH169" s="162">
        <f>IF(N169="zníž. prenesená",J169,0)</f>
        <v>0</v>
      </c>
      <c r="BI169" s="162">
        <f>IF(N169="nulová",J169,0)</f>
        <v>0</v>
      </c>
      <c r="BJ169" s="2" t="s">
        <v>85</v>
      </c>
      <c r="BK169" s="162">
        <f>ROUND(I169*H169,2)</f>
        <v>0</v>
      </c>
      <c r="BL169" s="2" t="s">
        <v>133</v>
      </c>
      <c r="BM169" s="161" t="s">
        <v>268</v>
      </c>
    </row>
    <row r="170" spans="2:65" s="136" customFormat="1" ht="22.9" customHeight="1" x14ac:dyDescent="0.2">
      <c r="B170" s="137"/>
      <c r="D170" s="138" t="s">
        <v>72</v>
      </c>
      <c r="E170" s="147" t="s">
        <v>146</v>
      </c>
      <c r="F170" s="147" t="s">
        <v>269</v>
      </c>
      <c r="I170" s="140"/>
      <c r="J170" s="148">
        <f>BK170</f>
        <v>0</v>
      </c>
      <c r="L170" s="137"/>
      <c r="M170" s="142"/>
      <c r="P170" s="143">
        <f>SUM(P171:P177)</f>
        <v>0</v>
      </c>
      <c r="R170" s="143">
        <f>SUM(R171:R177)</f>
        <v>1400.3971000000001</v>
      </c>
      <c r="T170" s="144">
        <f>SUM(T171:T177)</f>
        <v>0</v>
      </c>
      <c r="AR170" s="138" t="s">
        <v>77</v>
      </c>
      <c r="AT170" s="145" t="s">
        <v>72</v>
      </c>
      <c r="AU170" s="145" t="s">
        <v>77</v>
      </c>
      <c r="AY170" s="138" t="s">
        <v>127</v>
      </c>
      <c r="BK170" s="146">
        <f>SUM(BK171:BK177)</f>
        <v>0</v>
      </c>
    </row>
    <row r="171" spans="2:65" s="16" customFormat="1" ht="21.75" customHeight="1" x14ac:dyDescent="0.25">
      <c r="B171" s="17"/>
      <c r="C171" s="149" t="s">
        <v>270</v>
      </c>
      <c r="D171" s="149" t="s">
        <v>129</v>
      </c>
      <c r="E171" s="150" t="s">
        <v>271</v>
      </c>
      <c r="F171" s="151" t="s">
        <v>272</v>
      </c>
      <c r="G171" s="152" t="s">
        <v>132</v>
      </c>
      <c r="H171" s="153">
        <v>1287</v>
      </c>
      <c r="I171" s="154"/>
      <c r="J171" s="155">
        <f t="shared" ref="J171:J177" si="10">ROUND(I171*H171,2)</f>
        <v>0</v>
      </c>
      <c r="K171" s="156"/>
      <c r="L171" s="17"/>
      <c r="M171" s="157" t="s">
        <v>1</v>
      </c>
      <c r="N171" s="158" t="s">
        <v>39</v>
      </c>
      <c r="P171" s="159">
        <f t="shared" ref="P171:P177" si="11">O171*H171</f>
        <v>0</v>
      </c>
      <c r="Q171" s="159">
        <v>0.37080000000000002</v>
      </c>
      <c r="R171" s="159">
        <f t="shared" ref="R171:R177" si="12">Q171*H171</f>
        <v>477.21960000000001</v>
      </c>
      <c r="S171" s="159">
        <v>0</v>
      </c>
      <c r="T171" s="160">
        <f t="shared" ref="T171:T177" si="13">S171*H171</f>
        <v>0</v>
      </c>
      <c r="AR171" s="161" t="s">
        <v>133</v>
      </c>
      <c r="AT171" s="161" t="s">
        <v>129</v>
      </c>
      <c r="AU171" s="161" t="s">
        <v>85</v>
      </c>
      <c r="AY171" s="2" t="s">
        <v>127</v>
      </c>
      <c r="BE171" s="162">
        <f t="shared" ref="BE171:BE177" si="14">IF(N171="základná",J171,0)</f>
        <v>0</v>
      </c>
      <c r="BF171" s="162">
        <f t="shared" ref="BF171:BF177" si="15">IF(N171="znížená",J171,0)</f>
        <v>0</v>
      </c>
      <c r="BG171" s="162">
        <f t="shared" ref="BG171:BG177" si="16">IF(N171="zákl. prenesená",J171,0)</f>
        <v>0</v>
      </c>
      <c r="BH171" s="162">
        <f t="shared" ref="BH171:BH177" si="17">IF(N171="zníž. prenesená",J171,0)</f>
        <v>0</v>
      </c>
      <c r="BI171" s="162">
        <f t="shared" ref="BI171:BI177" si="18">IF(N171="nulová",J171,0)</f>
        <v>0</v>
      </c>
      <c r="BJ171" s="2" t="s">
        <v>85</v>
      </c>
      <c r="BK171" s="162">
        <f t="shared" ref="BK171:BK177" si="19">ROUND(I171*H171,2)</f>
        <v>0</v>
      </c>
      <c r="BL171" s="2" t="s">
        <v>133</v>
      </c>
      <c r="BM171" s="161" t="s">
        <v>273</v>
      </c>
    </row>
    <row r="172" spans="2:65" s="16" customFormat="1" ht="33" customHeight="1" x14ac:dyDescent="0.25">
      <c r="B172" s="17"/>
      <c r="C172" s="149" t="s">
        <v>274</v>
      </c>
      <c r="D172" s="149" t="s">
        <v>129</v>
      </c>
      <c r="E172" s="150" t="s">
        <v>275</v>
      </c>
      <c r="F172" s="151" t="s">
        <v>276</v>
      </c>
      <c r="G172" s="152" t="s">
        <v>132</v>
      </c>
      <c r="H172" s="153">
        <v>1170</v>
      </c>
      <c r="I172" s="154"/>
      <c r="J172" s="155">
        <f t="shared" si="10"/>
        <v>0</v>
      </c>
      <c r="K172" s="156"/>
      <c r="L172" s="17"/>
      <c r="M172" s="157" t="s">
        <v>1</v>
      </c>
      <c r="N172" s="158" t="s">
        <v>39</v>
      </c>
      <c r="P172" s="159">
        <f t="shared" si="11"/>
        <v>0</v>
      </c>
      <c r="Q172" s="159">
        <v>0.43097000000000002</v>
      </c>
      <c r="R172" s="159">
        <f t="shared" si="12"/>
        <v>504.23490000000004</v>
      </c>
      <c r="S172" s="159">
        <v>0</v>
      </c>
      <c r="T172" s="160">
        <f t="shared" si="13"/>
        <v>0</v>
      </c>
      <c r="AR172" s="161" t="s">
        <v>133</v>
      </c>
      <c r="AT172" s="161" t="s">
        <v>129</v>
      </c>
      <c r="AU172" s="161" t="s">
        <v>85</v>
      </c>
      <c r="AY172" s="2" t="s">
        <v>127</v>
      </c>
      <c r="BE172" s="162">
        <f t="shared" si="14"/>
        <v>0</v>
      </c>
      <c r="BF172" s="162">
        <f t="shared" si="15"/>
        <v>0</v>
      </c>
      <c r="BG172" s="162">
        <f t="shared" si="16"/>
        <v>0</v>
      </c>
      <c r="BH172" s="162">
        <f t="shared" si="17"/>
        <v>0</v>
      </c>
      <c r="BI172" s="162">
        <f t="shared" si="18"/>
        <v>0</v>
      </c>
      <c r="BJ172" s="2" t="s">
        <v>85</v>
      </c>
      <c r="BK172" s="162">
        <f t="shared" si="19"/>
        <v>0</v>
      </c>
      <c r="BL172" s="2" t="s">
        <v>133</v>
      </c>
      <c r="BM172" s="161" t="s">
        <v>277</v>
      </c>
    </row>
    <row r="173" spans="2:65" s="16" customFormat="1" ht="21.75" customHeight="1" x14ac:dyDescent="0.25">
      <c r="B173" s="17"/>
      <c r="C173" s="149" t="s">
        <v>278</v>
      </c>
      <c r="D173" s="149" t="s">
        <v>129</v>
      </c>
      <c r="E173" s="150" t="s">
        <v>279</v>
      </c>
      <c r="F173" s="151" t="s">
        <v>280</v>
      </c>
      <c r="G173" s="152" t="s">
        <v>132</v>
      </c>
      <c r="H173" s="153">
        <v>215</v>
      </c>
      <c r="I173" s="154"/>
      <c r="J173" s="155">
        <f t="shared" si="10"/>
        <v>0</v>
      </c>
      <c r="K173" s="156"/>
      <c r="L173" s="17"/>
      <c r="M173" s="157" t="s">
        <v>1</v>
      </c>
      <c r="N173" s="158" t="s">
        <v>39</v>
      </c>
      <c r="P173" s="159">
        <f t="shared" si="11"/>
        <v>0</v>
      </c>
      <c r="Q173" s="159">
        <v>0.18776000000000001</v>
      </c>
      <c r="R173" s="159">
        <f t="shared" si="12"/>
        <v>40.368400000000001</v>
      </c>
      <c r="S173" s="159">
        <v>0</v>
      </c>
      <c r="T173" s="160">
        <f t="shared" si="13"/>
        <v>0</v>
      </c>
      <c r="AR173" s="161" t="s">
        <v>133</v>
      </c>
      <c r="AT173" s="161" t="s">
        <v>129</v>
      </c>
      <c r="AU173" s="161" t="s">
        <v>85</v>
      </c>
      <c r="AY173" s="2" t="s">
        <v>127</v>
      </c>
      <c r="BE173" s="162">
        <f t="shared" si="14"/>
        <v>0</v>
      </c>
      <c r="BF173" s="162">
        <f t="shared" si="15"/>
        <v>0</v>
      </c>
      <c r="BG173" s="162">
        <f t="shared" si="16"/>
        <v>0</v>
      </c>
      <c r="BH173" s="162">
        <f t="shared" si="17"/>
        <v>0</v>
      </c>
      <c r="BI173" s="162">
        <f t="shared" si="18"/>
        <v>0</v>
      </c>
      <c r="BJ173" s="2" t="s">
        <v>85</v>
      </c>
      <c r="BK173" s="162">
        <f t="shared" si="19"/>
        <v>0</v>
      </c>
      <c r="BL173" s="2" t="s">
        <v>133</v>
      </c>
      <c r="BM173" s="161" t="s">
        <v>281</v>
      </c>
    </row>
    <row r="174" spans="2:65" s="16" customFormat="1" ht="21.75" customHeight="1" x14ac:dyDescent="0.25">
      <c r="B174" s="17"/>
      <c r="C174" s="149" t="s">
        <v>282</v>
      </c>
      <c r="D174" s="149" t="s">
        <v>129</v>
      </c>
      <c r="E174" s="150" t="s">
        <v>283</v>
      </c>
      <c r="F174" s="151" t="s">
        <v>284</v>
      </c>
      <c r="G174" s="152" t="s">
        <v>132</v>
      </c>
      <c r="H174" s="153">
        <v>1170</v>
      </c>
      <c r="I174" s="154"/>
      <c r="J174" s="155">
        <f t="shared" si="10"/>
        <v>0</v>
      </c>
      <c r="K174" s="156"/>
      <c r="L174" s="17"/>
      <c r="M174" s="157" t="s">
        <v>1</v>
      </c>
      <c r="N174" s="158" t="s">
        <v>39</v>
      </c>
      <c r="P174" s="159">
        <f t="shared" si="11"/>
        <v>0</v>
      </c>
      <c r="Q174" s="159">
        <v>8.5400000000000007E-3</v>
      </c>
      <c r="R174" s="159">
        <f t="shared" si="12"/>
        <v>9.9918000000000013</v>
      </c>
      <c r="S174" s="159">
        <v>0</v>
      </c>
      <c r="T174" s="160">
        <f t="shared" si="13"/>
        <v>0</v>
      </c>
      <c r="AR174" s="161" t="s">
        <v>133</v>
      </c>
      <c r="AT174" s="161" t="s">
        <v>129</v>
      </c>
      <c r="AU174" s="161" t="s">
        <v>85</v>
      </c>
      <c r="AY174" s="2" t="s">
        <v>127</v>
      </c>
      <c r="BE174" s="162">
        <f t="shared" si="14"/>
        <v>0</v>
      </c>
      <c r="BF174" s="162">
        <f t="shared" si="15"/>
        <v>0</v>
      </c>
      <c r="BG174" s="162">
        <f t="shared" si="16"/>
        <v>0</v>
      </c>
      <c r="BH174" s="162">
        <f t="shared" si="17"/>
        <v>0</v>
      </c>
      <c r="BI174" s="162">
        <f t="shared" si="18"/>
        <v>0</v>
      </c>
      <c r="BJ174" s="2" t="s">
        <v>85</v>
      </c>
      <c r="BK174" s="162">
        <f t="shared" si="19"/>
        <v>0</v>
      </c>
      <c r="BL174" s="2" t="s">
        <v>133</v>
      </c>
      <c r="BM174" s="161" t="s">
        <v>285</v>
      </c>
    </row>
    <row r="175" spans="2:65" s="16" customFormat="1" ht="21.75" customHeight="1" x14ac:dyDescent="0.25">
      <c r="B175" s="17"/>
      <c r="C175" s="149" t="s">
        <v>286</v>
      </c>
      <c r="D175" s="149" t="s">
        <v>129</v>
      </c>
      <c r="E175" s="150" t="s">
        <v>287</v>
      </c>
      <c r="F175" s="151" t="s">
        <v>288</v>
      </c>
      <c r="G175" s="152" t="s">
        <v>132</v>
      </c>
      <c r="H175" s="153">
        <v>1200</v>
      </c>
      <c r="I175" s="154"/>
      <c r="J175" s="155">
        <f t="shared" si="10"/>
        <v>0</v>
      </c>
      <c r="K175" s="156"/>
      <c r="L175" s="17"/>
      <c r="M175" s="157" t="s">
        <v>1</v>
      </c>
      <c r="N175" s="158" t="s">
        <v>39</v>
      </c>
      <c r="P175" s="159">
        <f t="shared" si="11"/>
        <v>0</v>
      </c>
      <c r="Q175" s="159">
        <v>5.1000000000000004E-4</v>
      </c>
      <c r="R175" s="159">
        <f t="shared" si="12"/>
        <v>0.6120000000000001</v>
      </c>
      <c r="S175" s="159">
        <v>0</v>
      </c>
      <c r="T175" s="160">
        <f t="shared" si="13"/>
        <v>0</v>
      </c>
      <c r="AR175" s="161" t="s">
        <v>133</v>
      </c>
      <c r="AT175" s="161" t="s">
        <v>129</v>
      </c>
      <c r="AU175" s="161" t="s">
        <v>85</v>
      </c>
      <c r="AY175" s="2" t="s">
        <v>127</v>
      </c>
      <c r="BE175" s="162">
        <f t="shared" si="14"/>
        <v>0</v>
      </c>
      <c r="BF175" s="162">
        <f t="shared" si="15"/>
        <v>0</v>
      </c>
      <c r="BG175" s="162">
        <f t="shared" si="16"/>
        <v>0</v>
      </c>
      <c r="BH175" s="162">
        <f t="shared" si="17"/>
        <v>0</v>
      </c>
      <c r="BI175" s="162">
        <f t="shared" si="18"/>
        <v>0</v>
      </c>
      <c r="BJ175" s="2" t="s">
        <v>85</v>
      </c>
      <c r="BK175" s="162">
        <f t="shared" si="19"/>
        <v>0</v>
      </c>
      <c r="BL175" s="2" t="s">
        <v>133</v>
      </c>
      <c r="BM175" s="161" t="s">
        <v>289</v>
      </c>
    </row>
    <row r="176" spans="2:65" s="16" customFormat="1" ht="21.75" customHeight="1" x14ac:dyDescent="0.25">
      <c r="B176" s="17"/>
      <c r="C176" s="149" t="s">
        <v>290</v>
      </c>
      <c r="D176" s="149" t="s">
        <v>129</v>
      </c>
      <c r="E176" s="150" t="s">
        <v>291</v>
      </c>
      <c r="F176" s="151" t="s">
        <v>292</v>
      </c>
      <c r="G176" s="152" t="s">
        <v>132</v>
      </c>
      <c r="H176" s="153">
        <v>1200</v>
      </c>
      <c r="I176" s="154"/>
      <c r="J176" s="155">
        <f t="shared" si="10"/>
        <v>0</v>
      </c>
      <c r="K176" s="156"/>
      <c r="L176" s="17"/>
      <c r="M176" s="157" t="s">
        <v>1</v>
      </c>
      <c r="N176" s="158" t="s">
        <v>39</v>
      </c>
      <c r="P176" s="159">
        <f t="shared" si="11"/>
        <v>0</v>
      </c>
      <c r="Q176" s="159">
        <v>0.12966</v>
      </c>
      <c r="R176" s="159">
        <f t="shared" si="12"/>
        <v>155.59199999999998</v>
      </c>
      <c r="S176" s="159">
        <v>0</v>
      </c>
      <c r="T176" s="160">
        <f t="shared" si="13"/>
        <v>0</v>
      </c>
      <c r="AR176" s="161" t="s">
        <v>133</v>
      </c>
      <c r="AT176" s="161" t="s">
        <v>129</v>
      </c>
      <c r="AU176" s="161" t="s">
        <v>85</v>
      </c>
      <c r="AY176" s="2" t="s">
        <v>127</v>
      </c>
      <c r="BE176" s="162">
        <f t="shared" si="14"/>
        <v>0</v>
      </c>
      <c r="BF176" s="162">
        <f t="shared" si="15"/>
        <v>0</v>
      </c>
      <c r="BG176" s="162">
        <f t="shared" si="16"/>
        <v>0</v>
      </c>
      <c r="BH176" s="162">
        <f t="shared" si="17"/>
        <v>0</v>
      </c>
      <c r="BI176" s="162">
        <f t="shared" si="18"/>
        <v>0</v>
      </c>
      <c r="BJ176" s="2" t="s">
        <v>85</v>
      </c>
      <c r="BK176" s="162">
        <f t="shared" si="19"/>
        <v>0</v>
      </c>
      <c r="BL176" s="2" t="s">
        <v>133</v>
      </c>
      <c r="BM176" s="161" t="s">
        <v>293</v>
      </c>
    </row>
    <row r="177" spans="2:65" s="16" customFormat="1" ht="21.75" customHeight="1" x14ac:dyDescent="0.25">
      <c r="B177" s="17"/>
      <c r="C177" s="149" t="s">
        <v>294</v>
      </c>
      <c r="D177" s="149" t="s">
        <v>129</v>
      </c>
      <c r="E177" s="150" t="s">
        <v>295</v>
      </c>
      <c r="F177" s="151" t="s">
        <v>296</v>
      </c>
      <c r="G177" s="152" t="s">
        <v>132</v>
      </c>
      <c r="H177" s="153">
        <v>1170</v>
      </c>
      <c r="I177" s="154"/>
      <c r="J177" s="155">
        <f t="shared" si="10"/>
        <v>0</v>
      </c>
      <c r="K177" s="156"/>
      <c r="L177" s="17"/>
      <c r="M177" s="157" t="s">
        <v>1</v>
      </c>
      <c r="N177" s="158" t="s">
        <v>39</v>
      </c>
      <c r="P177" s="159">
        <f t="shared" si="11"/>
        <v>0</v>
      </c>
      <c r="Q177" s="159">
        <v>0.18151999999999999</v>
      </c>
      <c r="R177" s="159">
        <f t="shared" si="12"/>
        <v>212.37839999999997</v>
      </c>
      <c r="S177" s="159">
        <v>0</v>
      </c>
      <c r="T177" s="160">
        <f t="shared" si="13"/>
        <v>0</v>
      </c>
      <c r="AR177" s="161" t="s">
        <v>133</v>
      </c>
      <c r="AT177" s="161" t="s">
        <v>129</v>
      </c>
      <c r="AU177" s="161" t="s">
        <v>85</v>
      </c>
      <c r="AY177" s="2" t="s">
        <v>127</v>
      </c>
      <c r="BE177" s="162">
        <f t="shared" si="14"/>
        <v>0</v>
      </c>
      <c r="BF177" s="162">
        <f t="shared" si="15"/>
        <v>0</v>
      </c>
      <c r="BG177" s="162">
        <f t="shared" si="16"/>
        <v>0</v>
      </c>
      <c r="BH177" s="162">
        <f t="shared" si="17"/>
        <v>0</v>
      </c>
      <c r="BI177" s="162">
        <f t="shared" si="18"/>
        <v>0</v>
      </c>
      <c r="BJ177" s="2" t="s">
        <v>85</v>
      </c>
      <c r="BK177" s="162">
        <f t="shared" si="19"/>
        <v>0</v>
      </c>
      <c r="BL177" s="2" t="s">
        <v>133</v>
      </c>
      <c r="BM177" s="161" t="s">
        <v>297</v>
      </c>
    </row>
    <row r="178" spans="2:65" s="136" customFormat="1" ht="22.9" customHeight="1" x14ac:dyDescent="0.2">
      <c r="B178" s="137"/>
      <c r="D178" s="138" t="s">
        <v>72</v>
      </c>
      <c r="E178" s="147" t="s">
        <v>158</v>
      </c>
      <c r="F178" s="147" t="s">
        <v>298</v>
      </c>
      <c r="I178" s="140"/>
      <c r="J178" s="148">
        <f>BK178</f>
        <v>0</v>
      </c>
      <c r="L178" s="137"/>
      <c r="M178" s="142"/>
      <c r="P178" s="143">
        <f>SUM(P179:P182)</f>
        <v>0</v>
      </c>
      <c r="R178" s="143">
        <f>SUM(R179:R182)</f>
        <v>4.6289400000000001E-2</v>
      </c>
      <c r="T178" s="144">
        <f>SUM(T179:T182)</f>
        <v>0</v>
      </c>
      <c r="AR178" s="138" t="s">
        <v>77</v>
      </c>
      <c r="AT178" s="145" t="s">
        <v>72</v>
      </c>
      <c r="AU178" s="145" t="s">
        <v>77</v>
      </c>
      <c r="AY178" s="138" t="s">
        <v>127</v>
      </c>
      <c r="BK178" s="146">
        <f>SUM(BK179:BK182)</f>
        <v>0</v>
      </c>
    </row>
    <row r="179" spans="2:65" s="16" customFormat="1" ht="21.75" customHeight="1" x14ac:dyDescent="0.25">
      <c r="B179" s="17"/>
      <c r="C179" s="149" t="s">
        <v>299</v>
      </c>
      <c r="D179" s="149" t="s">
        <v>129</v>
      </c>
      <c r="E179" s="150" t="s">
        <v>300</v>
      </c>
      <c r="F179" s="151" t="s">
        <v>301</v>
      </c>
      <c r="G179" s="152" t="s">
        <v>232</v>
      </c>
      <c r="H179" s="153">
        <v>9</v>
      </c>
      <c r="I179" s="154"/>
      <c r="J179" s="155">
        <f>ROUND(I179*H179,2)</f>
        <v>0</v>
      </c>
      <c r="K179" s="156"/>
      <c r="L179" s="17"/>
      <c r="M179" s="157" t="s">
        <v>1</v>
      </c>
      <c r="N179" s="158" t="s">
        <v>39</v>
      </c>
      <c r="P179" s="159">
        <f>O179*H179</f>
        <v>0</v>
      </c>
      <c r="Q179" s="159">
        <v>1.0000000000000001E-5</v>
      </c>
      <c r="R179" s="159">
        <f>Q179*H179</f>
        <v>9.0000000000000006E-5</v>
      </c>
      <c r="S179" s="159">
        <v>0</v>
      </c>
      <c r="T179" s="160">
        <f>S179*H179</f>
        <v>0</v>
      </c>
      <c r="AR179" s="161" t="s">
        <v>133</v>
      </c>
      <c r="AT179" s="161" t="s">
        <v>129</v>
      </c>
      <c r="AU179" s="161" t="s">
        <v>85</v>
      </c>
      <c r="AY179" s="2" t="s">
        <v>127</v>
      </c>
      <c r="BE179" s="162">
        <f>IF(N179="základná",J179,0)</f>
        <v>0</v>
      </c>
      <c r="BF179" s="162">
        <f>IF(N179="znížená",J179,0)</f>
        <v>0</v>
      </c>
      <c r="BG179" s="162">
        <f>IF(N179="zákl. prenesená",J179,0)</f>
        <v>0</v>
      </c>
      <c r="BH179" s="162">
        <f>IF(N179="zníž. prenesená",J179,0)</f>
        <v>0</v>
      </c>
      <c r="BI179" s="162">
        <f>IF(N179="nulová",J179,0)</f>
        <v>0</v>
      </c>
      <c r="BJ179" s="2" t="s">
        <v>85</v>
      </c>
      <c r="BK179" s="162">
        <f>ROUND(I179*H179,2)</f>
        <v>0</v>
      </c>
      <c r="BL179" s="2" t="s">
        <v>133</v>
      </c>
      <c r="BM179" s="161" t="s">
        <v>302</v>
      </c>
    </row>
    <row r="180" spans="2:65" s="16" customFormat="1" ht="21.75" customHeight="1" x14ac:dyDescent="0.25">
      <c r="B180" s="17"/>
      <c r="C180" s="163" t="s">
        <v>303</v>
      </c>
      <c r="D180" s="163" t="s">
        <v>203</v>
      </c>
      <c r="E180" s="164" t="s">
        <v>304</v>
      </c>
      <c r="F180" s="165" t="s">
        <v>305</v>
      </c>
      <c r="G180" s="166" t="s">
        <v>242</v>
      </c>
      <c r="H180" s="167">
        <v>9.18</v>
      </c>
      <c r="I180" s="168"/>
      <c r="J180" s="169">
        <f>ROUND(I180*H180,2)</f>
        <v>0</v>
      </c>
      <c r="K180" s="170"/>
      <c r="L180" s="171"/>
      <c r="M180" s="172" t="s">
        <v>1</v>
      </c>
      <c r="N180" s="173" t="s">
        <v>39</v>
      </c>
      <c r="P180" s="159">
        <f>O180*H180</f>
        <v>0</v>
      </c>
      <c r="Q180" s="159">
        <v>4.8300000000000001E-3</v>
      </c>
      <c r="R180" s="159">
        <f>Q180*H180</f>
        <v>4.4339400000000001E-2</v>
      </c>
      <c r="S180" s="159">
        <v>0</v>
      </c>
      <c r="T180" s="160">
        <f>S180*H180</f>
        <v>0</v>
      </c>
      <c r="AR180" s="161" t="s">
        <v>158</v>
      </c>
      <c r="AT180" s="161" t="s">
        <v>203</v>
      </c>
      <c r="AU180" s="161" t="s">
        <v>85</v>
      </c>
      <c r="AY180" s="2" t="s">
        <v>127</v>
      </c>
      <c r="BE180" s="162">
        <f>IF(N180="základná",J180,0)</f>
        <v>0</v>
      </c>
      <c r="BF180" s="162">
        <f>IF(N180="znížená",J180,0)</f>
        <v>0</v>
      </c>
      <c r="BG180" s="162">
        <f>IF(N180="zákl. prenesená",J180,0)</f>
        <v>0</v>
      </c>
      <c r="BH180" s="162">
        <f>IF(N180="zníž. prenesená",J180,0)</f>
        <v>0</v>
      </c>
      <c r="BI180" s="162">
        <f>IF(N180="nulová",J180,0)</f>
        <v>0</v>
      </c>
      <c r="BJ180" s="2" t="s">
        <v>85</v>
      </c>
      <c r="BK180" s="162">
        <f>ROUND(I180*H180,2)</f>
        <v>0</v>
      </c>
      <c r="BL180" s="2" t="s">
        <v>133</v>
      </c>
      <c r="BM180" s="161" t="s">
        <v>306</v>
      </c>
    </row>
    <row r="181" spans="2:65" s="16" customFormat="1" ht="16.5" customHeight="1" x14ac:dyDescent="0.25">
      <c r="B181" s="17"/>
      <c r="C181" s="149" t="s">
        <v>307</v>
      </c>
      <c r="D181" s="149" t="s">
        <v>129</v>
      </c>
      <c r="E181" s="150" t="s">
        <v>308</v>
      </c>
      <c r="F181" s="151" t="s">
        <v>309</v>
      </c>
      <c r="G181" s="152" t="s">
        <v>242</v>
      </c>
      <c r="H181" s="153">
        <v>1</v>
      </c>
      <c r="I181" s="154"/>
      <c r="J181" s="155">
        <f>ROUND(I181*H181,2)</f>
        <v>0</v>
      </c>
      <c r="K181" s="156"/>
      <c r="L181" s="17"/>
      <c r="M181" s="157" t="s">
        <v>1</v>
      </c>
      <c r="N181" s="158" t="s">
        <v>39</v>
      </c>
      <c r="P181" s="159">
        <f>O181*H181</f>
        <v>0</v>
      </c>
      <c r="Q181" s="159">
        <v>6.9999999999999994E-5</v>
      </c>
      <c r="R181" s="159">
        <f>Q181*H181</f>
        <v>6.9999999999999994E-5</v>
      </c>
      <c r="S181" s="159">
        <v>0</v>
      </c>
      <c r="T181" s="160">
        <f>S181*H181</f>
        <v>0</v>
      </c>
      <c r="AR181" s="161" t="s">
        <v>133</v>
      </c>
      <c r="AT181" s="161" t="s">
        <v>129</v>
      </c>
      <c r="AU181" s="161" t="s">
        <v>85</v>
      </c>
      <c r="AY181" s="2" t="s">
        <v>127</v>
      </c>
      <c r="BE181" s="162">
        <f>IF(N181="základná",J181,0)</f>
        <v>0</v>
      </c>
      <c r="BF181" s="162">
        <f>IF(N181="znížená",J181,0)</f>
        <v>0</v>
      </c>
      <c r="BG181" s="162">
        <f>IF(N181="zákl. prenesená",J181,0)</f>
        <v>0</v>
      </c>
      <c r="BH181" s="162">
        <f>IF(N181="zníž. prenesená",J181,0)</f>
        <v>0</v>
      </c>
      <c r="BI181" s="162">
        <f>IF(N181="nulová",J181,0)</f>
        <v>0</v>
      </c>
      <c r="BJ181" s="2" t="s">
        <v>85</v>
      </c>
      <c r="BK181" s="162">
        <f>ROUND(I181*H181,2)</f>
        <v>0</v>
      </c>
      <c r="BL181" s="2" t="s">
        <v>133</v>
      </c>
      <c r="BM181" s="161" t="s">
        <v>310</v>
      </c>
    </row>
    <row r="182" spans="2:65" s="16" customFormat="1" ht="16.5" customHeight="1" x14ac:dyDescent="0.25">
      <c r="B182" s="17"/>
      <c r="C182" s="163" t="s">
        <v>311</v>
      </c>
      <c r="D182" s="163" t="s">
        <v>203</v>
      </c>
      <c r="E182" s="164" t="s">
        <v>312</v>
      </c>
      <c r="F182" s="165" t="s">
        <v>313</v>
      </c>
      <c r="G182" s="166" t="s">
        <v>242</v>
      </c>
      <c r="H182" s="167">
        <v>1</v>
      </c>
      <c r="I182" s="168"/>
      <c r="J182" s="169">
        <f>ROUND(I182*H182,2)</f>
        <v>0</v>
      </c>
      <c r="K182" s="170"/>
      <c r="L182" s="171"/>
      <c r="M182" s="172" t="s">
        <v>1</v>
      </c>
      <c r="N182" s="173" t="s">
        <v>39</v>
      </c>
      <c r="P182" s="159">
        <f>O182*H182</f>
        <v>0</v>
      </c>
      <c r="Q182" s="159">
        <v>1.7899999999999999E-3</v>
      </c>
      <c r="R182" s="159">
        <f>Q182*H182</f>
        <v>1.7899999999999999E-3</v>
      </c>
      <c r="S182" s="159">
        <v>0</v>
      </c>
      <c r="T182" s="160">
        <f>S182*H182</f>
        <v>0</v>
      </c>
      <c r="AR182" s="161" t="s">
        <v>158</v>
      </c>
      <c r="AT182" s="161" t="s">
        <v>203</v>
      </c>
      <c r="AU182" s="161" t="s">
        <v>85</v>
      </c>
      <c r="AY182" s="2" t="s">
        <v>127</v>
      </c>
      <c r="BE182" s="162">
        <f>IF(N182="základná",J182,0)</f>
        <v>0</v>
      </c>
      <c r="BF182" s="162">
        <f>IF(N182="znížená",J182,0)</f>
        <v>0</v>
      </c>
      <c r="BG182" s="162">
        <f>IF(N182="zákl. prenesená",J182,0)</f>
        <v>0</v>
      </c>
      <c r="BH182" s="162">
        <f>IF(N182="zníž. prenesená",J182,0)</f>
        <v>0</v>
      </c>
      <c r="BI182" s="162">
        <f>IF(N182="nulová",J182,0)</f>
        <v>0</v>
      </c>
      <c r="BJ182" s="2" t="s">
        <v>85</v>
      </c>
      <c r="BK182" s="162">
        <f>ROUND(I182*H182,2)</f>
        <v>0</v>
      </c>
      <c r="BL182" s="2" t="s">
        <v>133</v>
      </c>
      <c r="BM182" s="161" t="s">
        <v>314</v>
      </c>
    </row>
    <row r="183" spans="2:65" s="136" customFormat="1" ht="22.9" customHeight="1" x14ac:dyDescent="0.2">
      <c r="B183" s="137"/>
      <c r="D183" s="138" t="s">
        <v>72</v>
      </c>
      <c r="E183" s="147" t="s">
        <v>162</v>
      </c>
      <c r="F183" s="147" t="s">
        <v>315</v>
      </c>
      <c r="I183" s="140"/>
      <c r="J183" s="148">
        <f>BK183</f>
        <v>0</v>
      </c>
      <c r="L183" s="137"/>
      <c r="M183" s="142"/>
      <c r="P183" s="143">
        <f>SUM(P184:P206)</f>
        <v>0</v>
      </c>
      <c r="R183" s="143">
        <f>SUM(R184:R206)</f>
        <v>194.76128</v>
      </c>
      <c r="T183" s="144">
        <f>SUM(T184:T206)</f>
        <v>6.867</v>
      </c>
      <c r="AR183" s="138" t="s">
        <v>77</v>
      </c>
      <c r="AT183" s="145" t="s">
        <v>72</v>
      </c>
      <c r="AU183" s="145" t="s">
        <v>77</v>
      </c>
      <c r="AY183" s="138" t="s">
        <v>127</v>
      </c>
      <c r="BK183" s="146">
        <f>SUM(BK184:BK206)</f>
        <v>0</v>
      </c>
    </row>
    <row r="184" spans="2:65" s="16" customFormat="1" ht="21.75" customHeight="1" x14ac:dyDescent="0.25">
      <c r="B184" s="17"/>
      <c r="C184" s="149" t="s">
        <v>316</v>
      </c>
      <c r="D184" s="149" t="s">
        <v>129</v>
      </c>
      <c r="E184" s="150" t="s">
        <v>317</v>
      </c>
      <c r="F184" s="151" t="s">
        <v>318</v>
      </c>
      <c r="G184" s="152" t="s">
        <v>319</v>
      </c>
      <c r="H184" s="153">
        <v>1</v>
      </c>
      <c r="I184" s="154"/>
      <c r="J184" s="155">
        <f t="shared" ref="J184:J206" si="20">ROUND(I184*H184,2)</f>
        <v>0</v>
      </c>
      <c r="K184" s="156"/>
      <c r="L184" s="17"/>
      <c r="M184" s="157" t="s">
        <v>1</v>
      </c>
      <c r="N184" s="158" t="s">
        <v>39</v>
      </c>
      <c r="P184" s="159">
        <f t="shared" ref="P184:P206" si="21">O184*H184</f>
        <v>0</v>
      </c>
      <c r="Q184" s="159">
        <v>0.22133</v>
      </c>
      <c r="R184" s="159">
        <f t="shared" ref="R184:R206" si="22">Q184*H184</f>
        <v>0.22133</v>
      </c>
      <c r="S184" s="159">
        <v>0</v>
      </c>
      <c r="T184" s="160">
        <f t="shared" ref="T184:T206" si="23">S184*H184</f>
        <v>0</v>
      </c>
      <c r="AR184" s="161" t="s">
        <v>133</v>
      </c>
      <c r="AT184" s="161" t="s">
        <v>129</v>
      </c>
      <c r="AU184" s="161" t="s">
        <v>85</v>
      </c>
      <c r="AY184" s="2" t="s">
        <v>127</v>
      </c>
      <c r="BE184" s="162">
        <f t="shared" ref="BE184:BE206" si="24">IF(N184="základná",J184,0)</f>
        <v>0</v>
      </c>
      <c r="BF184" s="162">
        <f t="shared" ref="BF184:BF206" si="25">IF(N184="znížená",J184,0)</f>
        <v>0</v>
      </c>
      <c r="BG184" s="162">
        <f t="shared" ref="BG184:BG206" si="26">IF(N184="zákl. prenesená",J184,0)</f>
        <v>0</v>
      </c>
      <c r="BH184" s="162">
        <f t="shared" ref="BH184:BH206" si="27">IF(N184="zníž. prenesená",J184,0)</f>
        <v>0</v>
      </c>
      <c r="BI184" s="162">
        <f t="shared" ref="BI184:BI206" si="28">IF(N184="nulová",J184,0)</f>
        <v>0</v>
      </c>
      <c r="BJ184" s="2" t="s">
        <v>85</v>
      </c>
      <c r="BK184" s="162">
        <f t="shared" ref="BK184:BK206" si="29">ROUND(I184*H184,2)</f>
        <v>0</v>
      </c>
      <c r="BL184" s="2" t="s">
        <v>133</v>
      </c>
      <c r="BM184" s="161" t="s">
        <v>320</v>
      </c>
    </row>
    <row r="185" spans="2:65" s="16" customFormat="1" ht="21.75" customHeight="1" x14ac:dyDescent="0.25">
      <c r="B185" s="17"/>
      <c r="C185" s="149" t="s">
        <v>321</v>
      </c>
      <c r="D185" s="149" t="s">
        <v>129</v>
      </c>
      <c r="E185" s="150" t="s">
        <v>322</v>
      </c>
      <c r="F185" s="151" t="s">
        <v>323</v>
      </c>
      <c r="G185" s="152" t="s">
        <v>242</v>
      </c>
      <c r="H185" s="153">
        <v>2</v>
      </c>
      <c r="I185" s="154"/>
      <c r="J185" s="155">
        <f t="shared" si="20"/>
        <v>0</v>
      </c>
      <c r="K185" s="156"/>
      <c r="L185" s="17"/>
      <c r="M185" s="157" t="s">
        <v>1</v>
      </c>
      <c r="N185" s="158" t="s">
        <v>39</v>
      </c>
      <c r="P185" s="159">
        <f t="shared" si="21"/>
        <v>0</v>
      </c>
      <c r="Q185" s="159">
        <v>14.55747</v>
      </c>
      <c r="R185" s="159">
        <f t="shared" si="22"/>
        <v>29.114940000000001</v>
      </c>
      <c r="S185" s="159">
        <v>0</v>
      </c>
      <c r="T185" s="160">
        <f t="shared" si="23"/>
        <v>0</v>
      </c>
      <c r="AR185" s="161" t="s">
        <v>133</v>
      </c>
      <c r="AT185" s="161" t="s">
        <v>129</v>
      </c>
      <c r="AU185" s="161" t="s">
        <v>85</v>
      </c>
      <c r="AY185" s="2" t="s">
        <v>127</v>
      </c>
      <c r="BE185" s="162">
        <f t="shared" si="24"/>
        <v>0</v>
      </c>
      <c r="BF185" s="162">
        <f t="shared" si="25"/>
        <v>0</v>
      </c>
      <c r="BG185" s="162">
        <f t="shared" si="26"/>
        <v>0</v>
      </c>
      <c r="BH185" s="162">
        <f t="shared" si="27"/>
        <v>0</v>
      </c>
      <c r="BI185" s="162">
        <f t="shared" si="28"/>
        <v>0</v>
      </c>
      <c r="BJ185" s="2" t="s">
        <v>85</v>
      </c>
      <c r="BK185" s="162">
        <f t="shared" si="29"/>
        <v>0</v>
      </c>
      <c r="BL185" s="2" t="s">
        <v>133</v>
      </c>
      <c r="BM185" s="161" t="s">
        <v>324</v>
      </c>
    </row>
    <row r="186" spans="2:65" s="16" customFormat="1" ht="16.5" customHeight="1" x14ac:dyDescent="0.25">
      <c r="B186" s="17"/>
      <c r="C186" s="149" t="s">
        <v>325</v>
      </c>
      <c r="D186" s="149" t="s">
        <v>129</v>
      </c>
      <c r="E186" s="150" t="s">
        <v>326</v>
      </c>
      <c r="F186" s="151" t="s">
        <v>327</v>
      </c>
      <c r="G186" s="152" t="s">
        <v>232</v>
      </c>
      <c r="H186" s="153">
        <v>10</v>
      </c>
      <c r="I186" s="154"/>
      <c r="J186" s="155">
        <f t="shared" si="20"/>
        <v>0</v>
      </c>
      <c r="K186" s="156"/>
      <c r="L186" s="17"/>
      <c r="M186" s="157" t="s">
        <v>1</v>
      </c>
      <c r="N186" s="158" t="s">
        <v>39</v>
      </c>
      <c r="P186" s="159">
        <f t="shared" si="21"/>
        <v>0</v>
      </c>
      <c r="Q186" s="159">
        <v>0.90208999999999995</v>
      </c>
      <c r="R186" s="159">
        <f t="shared" si="22"/>
        <v>9.0208999999999993</v>
      </c>
      <c r="S186" s="159">
        <v>0</v>
      </c>
      <c r="T186" s="160">
        <f t="shared" si="23"/>
        <v>0</v>
      </c>
      <c r="AR186" s="161" t="s">
        <v>133</v>
      </c>
      <c r="AT186" s="161" t="s">
        <v>129</v>
      </c>
      <c r="AU186" s="161" t="s">
        <v>85</v>
      </c>
      <c r="AY186" s="2" t="s">
        <v>127</v>
      </c>
      <c r="BE186" s="162">
        <f t="shared" si="24"/>
        <v>0</v>
      </c>
      <c r="BF186" s="162">
        <f t="shared" si="25"/>
        <v>0</v>
      </c>
      <c r="BG186" s="162">
        <f t="shared" si="26"/>
        <v>0</v>
      </c>
      <c r="BH186" s="162">
        <f t="shared" si="27"/>
        <v>0</v>
      </c>
      <c r="BI186" s="162">
        <f t="shared" si="28"/>
        <v>0</v>
      </c>
      <c r="BJ186" s="2" t="s">
        <v>85</v>
      </c>
      <c r="BK186" s="162">
        <f t="shared" si="29"/>
        <v>0</v>
      </c>
      <c r="BL186" s="2" t="s">
        <v>133</v>
      </c>
      <c r="BM186" s="161" t="s">
        <v>328</v>
      </c>
    </row>
    <row r="187" spans="2:65" s="16" customFormat="1" ht="21.75" customHeight="1" x14ac:dyDescent="0.25">
      <c r="B187" s="17"/>
      <c r="C187" s="163" t="s">
        <v>329</v>
      </c>
      <c r="D187" s="163" t="s">
        <v>203</v>
      </c>
      <c r="E187" s="164" t="s">
        <v>330</v>
      </c>
      <c r="F187" s="165" t="s">
        <v>331</v>
      </c>
      <c r="G187" s="166" t="s">
        <v>242</v>
      </c>
      <c r="H187" s="167">
        <v>10.1</v>
      </c>
      <c r="I187" s="168"/>
      <c r="J187" s="169">
        <f t="shared" si="20"/>
        <v>0</v>
      </c>
      <c r="K187" s="170"/>
      <c r="L187" s="171"/>
      <c r="M187" s="172" t="s">
        <v>1</v>
      </c>
      <c r="N187" s="173" t="s">
        <v>39</v>
      </c>
      <c r="P187" s="159">
        <f t="shared" si="21"/>
        <v>0</v>
      </c>
      <c r="Q187" s="159">
        <v>0.47</v>
      </c>
      <c r="R187" s="159">
        <f t="shared" si="22"/>
        <v>4.7469999999999999</v>
      </c>
      <c r="S187" s="159">
        <v>0</v>
      </c>
      <c r="T187" s="160">
        <f t="shared" si="23"/>
        <v>0</v>
      </c>
      <c r="AR187" s="161" t="s">
        <v>158</v>
      </c>
      <c r="AT187" s="161" t="s">
        <v>203</v>
      </c>
      <c r="AU187" s="161" t="s">
        <v>85</v>
      </c>
      <c r="AY187" s="2" t="s">
        <v>127</v>
      </c>
      <c r="BE187" s="162">
        <f t="shared" si="24"/>
        <v>0</v>
      </c>
      <c r="BF187" s="162">
        <f t="shared" si="25"/>
        <v>0</v>
      </c>
      <c r="BG187" s="162">
        <f t="shared" si="26"/>
        <v>0</v>
      </c>
      <c r="BH187" s="162">
        <f t="shared" si="27"/>
        <v>0</v>
      </c>
      <c r="BI187" s="162">
        <f t="shared" si="28"/>
        <v>0</v>
      </c>
      <c r="BJ187" s="2" t="s">
        <v>85</v>
      </c>
      <c r="BK187" s="162">
        <f t="shared" si="29"/>
        <v>0</v>
      </c>
      <c r="BL187" s="2" t="s">
        <v>133</v>
      </c>
      <c r="BM187" s="161" t="s">
        <v>332</v>
      </c>
    </row>
    <row r="188" spans="2:65" s="16" customFormat="1" ht="16.5" customHeight="1" x14ac:dyDescent="0.25">
      <c r="B188" s="17"/>
      <c r="C188" s="149" t="s">
        <v>333</v>
      </c>
      <c r="D188" s="149" t="s">
        <v>129</v>
      </c>
      <c r="E188" s="150" t="s">
        <v>334</v>
      </c>
      <c r="F188" s="151" t="s">
        <v>335</v>
      </c>
      <c r="G188" s="152" t="s">
        <v>232</v>
      </c>
      <c r="H188" s="153">
        <v>110</v>
      </c>
      <c r="I188" s="154"/>
      <c r="J188" s="155">
        <f t="shared" si="20"/>
        <v>0</v>
      </c>
      <c r="K188" s="156"/>
      <c r="L188" s="17"/>
      <c r="M188" s="157" t="s">
        <v>1</v>
      </c>
      <c r="N188" s="158" t="s">
        <v>39</v>
      </c>
      <c r="P188" s="159">
        <f t="shared" si="21"/>
        <v>0</v>
      </c>
      <c r="Q188" s="159">
        <v>2.0000000000000002E-5</v>
      </c>
      <c r="R188" s="159">
        <f t="shared" si="22"/>
        <v>2.2000000000000001E-3</v>
      </c>
      <c r="S188" s="159">
        <v>0</v>
      </c>
      <c r="T188" s="160">
        <f t="shared" si="23"/>
        <v>0</v>
      </c>
      <c r="AR188" s="161" t="s">
        <v>133</v>
      </c>
      <c r="AT188" s="161" t="s">
        <v>129</v>
      </c>
      <c r="AU188" s="161" t="s">
        <v>85</v>
      </c>
      <c r="AY188" s="2" t="s">
        <v>127</v>
      </c>
      <c r="BE188" s="162">
        <f t="shared" si="24"/>
        <v>0</v>
      </c>
      <c r="BF188" s="162">
        <f t="shared" si="25"/>
        <v>0</v>
      </c>
      <c r="BG188" s="162">
        <f t="shared" si="26"/>
        <v>0</v>
      </c>
      <c r="BH188" s="162">
        <f t="shared" si="27"/>
        <v>0</v>
      </c>
      <c r="BI188" s="162">
        <f t="shared" si="28"/>
        <v>0</v>
      </c>
      <c r="BJ188" s="2" t="s">
        <v>85</v>
      </c>
      <c r="BK188" s="162">
        <f t="shared" si="29"/>
        <v>0</v>
      </c>
      <c r="BL188" s="2" t="s">
        <v>133</v>
      </c>
      <c r="BM188" s="161" t="s">
        <v>336</v>
      </c>
    </row>
    <row r="189" spans="2:65" s="16" customFormat="1" ht="21.75" customHeight="1" x14ac:dyDescent="0.25">
      <c r="B189" s="17"/>
      <c r="C189" s="149" t="s">
        <v>337</v>
      </c>
      <c r="D189" s="149" t="s">
        <v>129</v>
      </c>
      <c r="E189" s="150" t="s">
        <v>338</v>
      </c>
      <c r="F189" s="151" t="s">
        <v>339</v>
      </c>
      <c r="G189" s="152" t="s">
        <v>232</v>
      </c>
      <c r="H189" s="153">
        <v>430</v>
      </c>
      <c r="I189" s="154"/>
      <c r="J189" s="155">
        <f t="shared" si="20"/>
        <v>0</v>
      </c>
      <c r="K189" s="156"/>
      <c r="L189" s="17"/>
      <c r="M189" s="157" t="s">
        <v>1</v>
      </c>
      <c r="N189" s="158" t="s">
        <v>39</v>
      </c>
      <c r="P189" s="159">
        <f t="shared" si="21"/>
        <v>0</v>
      </c>
      <c r="Q189" s="159">
        <v>0.15112999999999999</v>
      </c>
      <c r="R189" s="159">
        <f t="shared" si="22"/>
        <v>64.985900000000001</v>
      </c>
      <c r="S189" s="159">
        <v>0</v>
      </c>
      <c r="T189" s="160">
        <f t="shared" si="23"/>
        <v>0</v>
      </c>
      <c r="AR189" s="161" t="s">
        <v>133</v>
      </c>
      <c r="AT189" s="161" t="s">
        <v>129</v>
      </c>
      <c r="AU189" s="161" t="s">
        <v>85</v>
      </c>
      <c r="AY189" s="2" t="s">
        <v>127</v>
      </c>
      <c r="BE189" s="162">
        <f t="shared" si="24"/>
        <v>0</v>
      </c>
      <c r="BF189" s="162">
        <f t="shared" si="25"/>
        <v>0</v>
      </c>
      <c r="BG189" s="162">
        <f t="shared" si="26"/>
        <v>0</v>
      </c>
      <c r="BH189" s="162">
        <f t="shared" si="27"/>
        <v>0</v>
      </c>
      <c r="BI189" s="162">
        <f t="shared" si="28"/>
        <v>0</v>
      </c>
      <c r="BJ189" s="2" t="s">
        <v>85</v>
      </c>
      <c r="BK189" s="162">
        <f t="shared" si="29"/>
        <v>0</v>
      </c>
      <c r="BL189" s="2" t="s">
        <v>133</v>
      </c>
      <c r="BM189" s="161" t="s">
        <v>340</v>
      </c>
    </row>
    <row r="190" spans="2:65" s="16" customFormat="1" ht="21.75" customHeight="1" x14ac:dyDescent="0.25">
      <c r="B190" s="17"/>
      <c r="C190" s="163" t="s">
        <v>341</v>
      </c>
      <c r="D190" s="163" t="s">
        <v>203</v>
      </c>
      <c r="E190" s="164" t="s">
        <v>342</v>
      </c>
      <c r="F190" s="165" t="s">
        <v>343</v>
      </c>
      <c r="G190" s="166" t="s">
        <v>242</v>
      </c>
      <c r="H190" s="167">
        <v>434.3</v>
      </c>
      <c r="I190" s="168"/>
      <c r="J190" s="169">
        <f t="shared" si="20"/>
        <v>0</v>
      </c>
      <c r="K190" s="170"/>
      <c r="L190" s="171"/>
      <c r="M190" s="172" t="s">
        <v>1</v>
      </c>
      <c r="N190" s="173" t="s">
        <v>39</v>
      </c>
      <c r="P190" s="159">
        <f t="shared" si="21"/>
        <v>0</v>
      </c>
      <c r="Q190" s="159">
        <v>0.09</v>
      </c>
      <c r="R190" s="159">
        <f t="shared" si="22"/>
        <v>39.086999999999996</v>
      </c>
      <c r="S190" s="159">
        <v>0</v>
      </c>
      <c r="T190" s="160">
        <f t="shared" si="23"/>
        <v>0</v>
      </c>
      <c r="AR190" s="161" t="s">
        <v>158</v>
      </c>
      <c r="AT190" s="161" t="s">
        <v>203</v>
      </c>
      <c r="AU190" s="161" t="s">
        <v>85</v>
      </c>
      <c r="AY190" s="2" t="s">
        <v>127</v>
      </c>
      <c r="BE190" s="162">
        <f t="shared" si="24"/>
        <v>0</v>
      </c>
      <c r="BF190" s="162">
        <f t="shared" si="25"/>
        <v>0</v>
      </c>
      <c r="BG190" s="162">
        <f t="shared" si="26"/>
        <v>0</v>
      </c>
      <c r="BH190" s="162">
        <f t="shared" si="27"/>
        <v>0</v>
      </c>
      <c r="BI190" s="162">
        <f t="shared" si="28"/>
        <v>0</v>
      </c>
      <c r="BJ190" s="2" t="s">
        <v>85</v>
      </c>
      <c r="BK190" s="162">
        <f t="shared" si="29"/>
        <v>0</v>
      </c>
      <c r="BL190" s="2" t="s">
        <v>133</v>
      </c>
      <c r="BM190" s="161" t="s">
        <v>344</v>
      </c>
    </row>
    <row r="191" spans="2:65" s="16" customFormat="1" ht="21.75" customHeight="1" x14ac:dyDescent="0.25">
      <c r="B191" s="17"/>
      <c r="C191" s="149" t="s">
        <v>345</v>
      </c>
      <c r="D191" s="149" t="s">
        <v>129</v>
      </c>
      <c r="E191" s="150" t="s">
        <v>346</v>
      </c>
      <c r="F191" s="151" t="s">
        <v>347</v>
      </c>
      <c r="G191" s="152" t="s">
        <v>232</v>
      </c>
      <c r="H191" s="153">
        <v>110</v>
      </c>
      <c r="I191" s="154"/>
      <c r="J191" s="155">
        <f t="shared" si="20"/>
        <v>0</v>
      </c>
      <c r="K191" s="156"/>
      <c r="L191" s="17"/>
      <c r="M191" s="157" t="s">
        <v>1</v>
      </c>
      <c r="N191" s="158" t="s">
        <v>39</v>
      </c>
      <c r="P191" s="159">
        <f t="shared" si="21"/>
        <v>0</v>
      </c>
      <c r="Q191" s="159">
        <v>0</v>
      </c>
      <c r="R191" s="159">
        <f t="shared" si="22"/>
        <v>0</v>
      </c>
      <c r="S191" s="159">
        <v>0</v>
      </c>
      <c r="T191" s="160">
        <f t="shared" si="23"/>
        <v>0</v>
      </c>
      <c r="AR191" s="161" t="s">
        <v>133</v>
      </c>
      <c r="AT191" s="161" t="s">
        <v>129</v>
      </c>
      <c r="AU191" s="161" t="s">
        <v>85</v>
      </c>
      <c r="AY191" s="2" t="s">
        <v>127</v>
      </c>
      <c r="BE191" s="162">
        <f t="shared" si="24"/>
        <v>0</v>
      </c>
      <c r="BF191" s="162">
        <f t="shared" si="25"/>
        <v>0</v>
      </c>
      <c r="BG191" s="162">
        <f t="shared" si="26"/>
        <v>0</v>
      </c>
      <c r="BH191" s="162">
        <f t="shared" si="27"/>
        <v>0</v>
      </c>
      <c r="BI191" s="162">
        <f t="shared" si="28"/>
        <v>0</v>
      </c>
      <c r="BJ191" s="2" t="s">
        <v>85</v>
      </c>
      <c r="BK191" s="162">
        <f t="shared" si="29"/>
        <v>0</v>
      </c>
      <c r="BL191" s="2" t="s">
        <v>133</v>
      </c>
      <c r="BM191" s="161" t="s">
        <v>348</v>
      </c>
    </row>
    <row r="192" spans="2:65" s="16" customFormat="1" ht="33" customHeight="1" x14ac:dyDescent="0.25">
      <c r="B192" s="17"/>
      <c r="C192" s="149" t="s">
        <v>349</v>
      </c>
      <c r="D192" s="149" t="s">
        <v>129</v>
      </c>
      <c r="E192" s="150" t="s">
        <v>350</v>
      </c>
      <c r="F192" s="151" t="s">
        <v>351</v>
      </c>
      <c r="G192" s="152" t="s">
        <v>242</v>
      </c>
      <c r="H192" s="153">
        <v>1</v>
      </c>
      <c r="I192" s="154"/>
      <c r="J192" s="155">
        <f t="shared" si="20"/>
        <v>0</v>
      </c>
      <c r="K192" s="156"/>
      <c r="L192" s="17"/>
      <c r="M192" s="157" t="s">
        <v>1</v>
      </c>
      <c r="N192" s="158" t="s">
        <v>39</v>
      </c>
      <c r="P192" s="159">
        <f t="shared" si="21"/>
        <v>0</v>
      </c>
      <c r="Q192" s="159">
        <v>0.20996999999999999</v>
      </c>
      <c r="R192" s="159">
        <f t="shared" si="22"/>
        <v>0.20996999999999999</v>
      </c>
      <c r="S192" s="159">
        <v>0</v>
      </c>
      <c r="T192" s="160">
        <f t="shared" si="23"/>
        <v>0</v>
      </c>
      <c r="AR192" s="161" t="s">
        <v>133</v>
      </c>
      <c r="AT192" s="161" t="s">
        <v>129</v>
      </c>
      <c r="AU192" s="161" t="s">
        <v>85</v>
      </c>
      <c r="AY192" s="2" t="s">
        <v>127</v>
      </c>
      <c r="BE192" s="162">
        <f t="shared" si="24"/>
        <v>0</v>
      </c>
      <c r="BF192" s="162">
        <f t="shared" si="25"/>
        <v>0</v>
      </c>
      <c r="BG192" s="162">
        <f t="shared" si="26"/>
        <v>0</v>
      </c>
      <c r="BH192" s="162">
        <f t="shared" si="27"/>
        <v>0</v>
      </c>
      <c r="BI192" s="162">
        <f t="shared" si="28"/>
        <v>0</v>
      </c>
      <c r="BJ192" s="2" t="s">
        <v>85</v>
      </c>
      <c r="BK192" s="162">
        <f t="shared" si="29"/>
        <v>0</v>
      </c>
      <c r="BL192" s="2" t="s">
        <v>133</v>
      </c>
      <c r="BM192" s="161" t="s">
        <v>352</v>
      </c>
    </row>
    <row r="193" spans="2:65" s="16" customFormat="1" ht="21.75" customHeight="1" x14ac:dyDescent="0.25">
      <c r="B193" s="17"/>
      <c r="C193" s="163" t="s">
        <v>353</v>
      </c>
      <c r="D193" s="163" t="s">
        <v>203</v>
      </c>
      <c r="E193" s="164" t="s">
        <v>354</v>
      </c>
      <c r="F193" s="165" t="s">
        <v>355</v>
      </c>
      <c r="G193" s="166" t="s">
        <v>242</v>
      </c>
      <c r="H193" s="167">
        <v>1</v>
      </c>
      <c r="I193" s="168"/>
      <c r="J193" s="169">
        <f t="shared" si="20"/>
        <v>0</v>
      </c>
      <c r="K193" s="170"/>
      <c r="L193" s="171"/>
      <c r="M193" s="172" t="s">
        <v>1</v>
      </c>
      <c r="N193" s="173" t="s">
        <v>39</v>
      </c>
      <c r="P193" s="159">
        <f t="shared" si="21"/>
        <v>0</v>
      </c>
      <c r="Q193" s="159">
        <v>0.1835</v>
      </c>
      <c r="R193" s="159">
        <f t="shared" si="22"/>
        <v>0.1835</v>
      </c>
      <c r="S193" s="159">
        <v>0</v>
      </c>
      <c r="T193" s="160">
        <f t="shared" si="23"/>
        <v>0</v>
      </c>
      <c r="AR193" s="161" t="s">
        <v>158</v>
      </c>
      <c r="AT193" s="161" t="s">
        <v>203</v>
      </c>
      <c r="AU193" s="161" t="s">
        <v>85</v>
      </c>
      <c r="AY193" s="2" t="s">
        <v>127</v>
      </c>
      <c r="BE193" s="162">
        <f t="shared" si="24"/>
        <v>0</v>
      </c>
      <c r="BF193" s="162">
        <f t="shared" si="25"/>
        <v>0</v>
      </c>
      <c r="BG193" s="162">
        <f t="shared" si="26"/>
        <v>0</v>
      </c>
      <c r="BH193" s="162">
        <f t="shared" si="27"/>
        <v>0</v>
      </c>
      <c r="BI193" s="162">
        <f t="shared" si="28"/>
        <v>0</v>
      </c>
      <c r="BJ193" s="2" t="s">
        <v>85</v>
      </c>
      <c r="BK193" s="162">
        <f t="shared" si="29"/>
        <v>0</v>
      </c>
      <c r="BL193" s="2" t="s">
        <v>133</v>
      </c>
      <c r="BM193" s="161" t="s">
        <v>356</v>
      </c>
    </row>
    <row r="194" spans="2:65" s="16" customFormat="1" ht="21.75" customHeight="1" x14ac:dyDescent="0.25">
      <c r="B194" s="17"/>
      <c r="C194" s="163" t="s">
        <v>357</v>
      </c>
      <c r="D194" s="163" t="s">
        <v>203</v>
      </c>
      <c r="E194" s="164" t="s">
        <v>358</v>
      </c>
      <c r="F194" s="165" t="s">
        <v>359</v>
      </c>
      <c r="G194" s="166" t="s">
        <v>242</v>
      </c>
      <c r="H194" s="167">
        <v>1</v>
      </c>
      <c r="I194" s="168"/>
      <c r="J194" s="169">
        <f t="shared" si="20"/>
        <v>0</v>
      </c>
      <c r="K194" s="170"/>
      <c r="L194" s="171"/>
      <c r="M194" s="172" t="s">
        <v>1</v>
      </c>
      <c r="N194" s="173" t="s">
        <v>39</v>
      </c>
      <c r="P194" s="159">
        <f t="shared" si="21"/>
        <v>0</v>
      </c>
      <c r="Q194" s="159">
        <v>8.2000000000000003E-2</v>
      </c>
      <c r="R194" s="159">
        <f t="shared" si="22"/>
        <v>8.2000000000000003E-2</v>
      </c>
      <c r="S194" s="159">
        <v>0</v>
      </c>
      <c r="T194" s="160">
        <f t="shared" si="23"/>
        <v>0</v>
      </c>
      <c r="AR194" s="161" t="s">
        <v>158</v>
      </c>
      <c r="AT194" s="161" t="s">
        <v>203</v>
      </c>
      <c r="AU194" s="161" t="s">
        <v>85</v>
      </c>
      <c r="AY194" s="2" t="s">
        <v>127</v>
      </c>
      <c r="BE194" s="162">
        <f t="shared" si="24"/>
        <v>0</v>
      </c>
      <c r="BF194" s="162">
        <f t="shared" si="25"/>
        <v>0</v>
      </c>
      <c r="BG194" s="162">
        <f t="shared" si="26"/>
        <v>0</v>
      </c>
      <c r="BH194" s="162">
        <f t="shared" si="27"/>
        <v>0</v>
      </c>
      <c r="BI194" s="162">
        <f t="shared" si="28"/>
        <v>0</v>
      </c>
      <c r="BJ194" s="2" t="s">
        <v>85</v>
      </c>
      <c r="BK194" s="162">
        <f t="shared" si="29"/>
        <v>0</v>
      </c>
      <c r="BL194" s="2" t="s">
        <v>133</v>
      </c>
      <c r="BM194" s="161" t="s">
        <v>360</v>
      </c>
    </row>
    <row r="195" spans="2:65" s="16" customFormat="1" ht="21.75" customHeight="1" x14ac:dyDescent="0.25">
      <c r="B195" s="17"/>
      <c r="C195" s="163" t="s">
        <v>361</v>
      </c>
      <c r="D195" s="163" t="s">
        <v>203</v>
      </c>
      <c r="E195" s="164" t="s">
        <v>362</v>
      </c>
      <c r="F195" s="165" t="s">
        <v>363</v>
      </c>
      <c r="G195" s="166" t="s">
        <v>242</v>
      </c>
      <c r="H195" s="167">
        <v>1</v>
      </c>
      <c r="I195" s="168"/>
      <c r="J195" s="169">
        <f t="shared" si="20"/>
        <v>0</v>
      </c>
      <c r="K195" s="170"/>
      <c r="L195" s="171"/>
      <c r="M195" s="172" t="s">
        <v>1</v>
      </c>
      <c r="N195" s="173" t="s">
        <v>39</v>
      </c>
      <c r="P195" s="159">
        <f t="shared" si="21"/>
        <v>0</v>
      </c>
      <c r="Q195" s="159">
        <v>2.1499999999999998E-2</v>
      </c>
      <c r="R195" s="159">
        <f t="shared" si="22"/>
        <v>2.1499999999999998E-2</v>
      </c>
      <c r="S195" s="159">
        <v>0</v>
      </c>
      <c r="T195" s="160">
        <f t="shared" si="23"/>
        <v>0</v>
      </c>
      <c r="AR195" s="161" t="s">
        <v>158</v>
      </c>
      <c r="AT195" s="161" t="s">
        <v>203</v>
      </c>
      <c r="AU195" s="161" t="s">
        <v>85</v>
      </c>
      <c r="AY195" s="2" t="s">
        <v>127</v>
      </c>
      <c r="BE195" s="162">
        <f t="shared" si="24"/>
        <v>0</v>
      </c>
      <c r="BF195" s="162">
        <f t="shared" si="25"/>
        <v>0</v>
      </c>
      <c r="BG195" s="162">
        <f t="shared" si="26"/>
        <v>0</v>
      </c>
      <c r="BH195" s="162">
        <f t="shared" si="27"/>
        <v>0</v>
      </c>
      <c r="BI195" s="162">
        <f t="shared" si="28"/>
        <v>0</v>
      </c>
      <c r="BJ195" s="2" t="s">
        <v>85</v>
      </c>
      <c r="BK195" s="162">
        <f t="shared" si="29"/>
        <v>0</v>
      </c>
      <c r="BL195" s="2" t="s">
        <v>133</v>
      </c>
      <c r="BM195" s="161" t="s">
        <v>364</v>
      </c>
    </row>
    <row r="196" spans="2:65" s="16" customFormat="1" ht="21.75" customHeight="1" x14ac:dyDescent="0.25">
      <c r="B196" s="17"/>
      <c r="C196" s="163" t="s">
        <v>365</v>
      </c>
      <c r="D196" s="163" t="s">
        <v>203</v>
      </c>
      <c r="E196" s="164" t="s">
        <v>366</v>
      </c>
      <c r="F196" s="165" t="s">
        <v>367</v>
      </c>
      <c r="G196" s="166" t="s">
        <v>242</v>
      </c>
      <c r="H196" s="167">
        <v>4</v>
      </c>
      <c r="I196" s="168"/>
      <c r="J196" s="169">
        <f t="shared" si="20"/>
        <v>0</v>
      </c>
      <c r="K196" s="170"/>
      <c r="L196" s="171"/>
      <c r="M196" s="172" t="s">
        <v>1</v>
      </c>
      <c r="N196" s="173" t="s">
        <v>39</v>
      </c>
      <c r="P196" s="159">
        <f t="shared" si="21"/>
        <v>0</v>
      </c>
      <c r="Q196" s="159">
        <v>4.0000000000000003E-5</v>
      </c>
      <c r="R196" s="159">
        <f t="shared" si="22"/>
        <v>1.6000000000000001E-4</v>
      </c>
      <c r="S196" s="159">
        <v>0</v>
      </c>
      <c r="T196" s="160">
        <f t="shared" si="23"/>
        <v>0</v>
      </c>
      <c r="AR196" s="161" t="s">
        <v>158</v>
      </c>
      <c r="AT196" s="161" t="s">
        <v>203</v>
      </c>
      <c r="AU196" s="161" t="s">
        <v>85</v>
      </c>
      <c r="AY196" s="2" t="s">
        <v>127</v>
      </c>
      <c r="BE196" s="162">
        <f t="shared" si="24"/>
        <v>0</v>
      </c>
      <c r="BF196" s="162">
        <f t="shared" si="25"/>
        <v>0</v>
      </c>
      <c r="BG196" s="162">
        <f t="shared" si="26"/>
        <v>0</v>
      </c>
      <c r="BH196" s="162">
        <f t="shared" si="27"/>
        <v>0</v>
      </c>
      <c r="BI196" s="162">
        <f t="shared" si="28"/>
        <v>0</v>
      </c>
      <c r="BJ196" s="2" t="s">
        <v>85</v>
      </c>
      <c r="BK196" s="162">
        <f t="shared" si="29"/>
        <v>0</v>
      </c>
      <c r="BL196" s="2" t="s">
        <v>133</v>
      </c>
      <c r="BM196" s="161" t="s">
        <v>368</v>
      </c>
    </row>
    <row r="197" spans="2:65" s="16" customFormat="1" ht="33" customHeight="1" x14ac:dyDescent="0.25">
      <c r="B197" s="17"/>
      <c r="C197" s="149" t="s">
        <v>369</v>
      </c>
      <c r="D197" s="149" t="s">
        <v>129</v>
      </c>
      <c r="E197" s="150" t="s">
        <v>370</v>
      </c>
      <c r="F197" s="151" t="s">
        <v>371</v>
      </c>
      <c r="G197" s="152" t="s">
        <v>232</v>
      </c>
      <c r="H197" s="153">
        <v>138</v>
      </c>
      <c r="I197" s="154"/>
      <c r="J197" s="155">
        <f t="shared" si="20"/>
        <v>0</v>
      </c>
      <c r="K197" s="156"/>
      <c r="L197" s="17"/>
      <c r="M197" s="157" t="s">
        <v>1</v>
      </c>
      <c r="N197" s="158" t="s">
        <v>39</v>
      </c>
      <c r="P197" s="159">
        <f t="shared" si="21"/>
        <v>0</v>
      </c>
      <c r="Q197" s="159">
        <v>0.29482000000000003</v>
      </c>
      <c r="R197" s="159">
        <f t="shared" si="22"/>
        <v>40.685160000000003</v>
      </c>
      <c r="S197" s="159">
        <v>0</v>
      </c>
      <c r="T197" s="160">
        <f t="shared" si="23"/>
        <v>0</v>
      </c>
      <c r="AR197" s="161" t="s">
        <v>133</v>
      </c>
      <c r="AT197" s="161" t="s">
        <v>129</v>
      </c>
      <c r="AU197" s="161" t="s">
        <v>85</v>
      </c>
      <c r="AY197" s="2" t="s">
        <v>127</v>
      </c>
      <c r="BE197" s="162">
        <f t="shared" si="24"/>
        <v>0</v>
      </c>
      <c r="BF197" s="162">
        <f t="shared" si="25"/>
        <v>0</v>
      </c>
      <c r="BG197" s="162">
        <f t="shared" si="26"/>
        <v>0</v>
      </c>
      <c r="BH197" s="162">
        <f t="shared" si="27"/>
        <v>0</v>
      </c>
      <c r="BI197" s="162">
        <f t="shared" si="28"/>
        <v>0</v>
      </c>
      <c r="BJ197" s="2" t="s">
        <v>85</v>
      </c>
      <c r="BK197" s="162">
        <f t="shared" si="29"/>
        <v>0</v>
      </c>
      <c r="BL197" s="2" t="s">
        <v>133</v>
      </c>
      <c r="BM197" s="161" t="s">
        <v>372</v>
      </c>
    </row>
    <row r="198" spans="2:65" s="16" customFormat="1" ht="33" customHeight="1" x14ac:dyDescent="0.25">
      <c r="B198" s="17"/>
      <c r="C198" s="163" t="s">
        <v>373</v>
      </c>
      <c r="D198" s="163" t="s">
        <v>203</v>
      </c>
      <c r="E198" s="164" t="s">
        <v>374</v>
      </c>
      <c r="F198" s="165" t="s">
        <v>375</v>
      </c>
      <c r="G198" s="166" t="s">
        <v>242</v>
      </c>
      <c r="H198" s="167">
        <v>138</v>
      </c>
      <c r="I198" s="168"/>
      <c r="J198" s="169">
        <f t="shared" si="20"/>
        <v>0</v>
      </c>
      <c r="K198" s="170"/>
      <c r="L198" s="171"/>
      <c r="M198" s="172" t="s">
        <v>1</v>
      </c>
      <c r="N198" s="173" t="s">
        <v>39</v>
      </c>
      <c r="P198" s="159">
        <f t="shared" si="21"/>
        <v>0</v>
      </c>
      <c r="Q198" s="159">
        <v>1.2359999999999999E-2</v>
      </c>
      <c r="R198" s="159">
        <f t="shared" si="22"/>
        <v>1.7056799999999999</v>
      </c>
      <c r="S198" s="159">
        <v>0</v>
      </c>
      <c r="T198" s="160">
        <f t="shared" si="23"/>
        <v>0</v>
      </c>
      <c r="AR198" s="161" t="s">
        <v>158</v>
      </c>
      <c r="AT198" s="161" t="s">
        <v>203</v>
      </c>
      <c r="AU198" s="161" t="s">
        <v>85</v>
      </c>
      <c r="AY198" s="2" t="s">
        <v>127</v>
      </c>
      <c r="BE198" s="162">
        <f t="shared" si="24"/>
        <v>0</v>
      </c>
      <c r="BF198" s="162">
        <f t="shared" si="25"/>
        <v>0</v>
      </c>
      <c r="BG198" s="162">
        <f t="shared" si="26"/>
        <v>0</v>
      </c>
      <c r="BH198" s="162">
        <f t="shared" si="27"/>
        <v>0</v>
      </c>
      <c r="BI198" s="162">
        <f t="shared" si="28"/>
        <v>0</v>
      </c>
      <c r="BJ198" s="2" t="s">
        <v>85</v>
      </c>
      <c r="BK198" s="162">
        <f t="shared" si="29"/>
        <v>0</v>
      </c>
      <c r="BL198" s="2" t="s">
        <v>133</v>
      </c>
      <c r="BM198" s="161" t="s">
        <v>376</v>
      </c>
    </row>
    <row r="199" spans="2:65" s="16" customFormat="1" ht="21.75" customHeight="1" x14ac:dyDescent="0.25">
      <c r="B199" s="17"/>
      <c r="C199" s="163" t="s">
        <v>377</v>
      </c>
      <c r="D199" s="163" t="s">
        <v>203</v>
      </c>
      <c r="E199" s="164" t="s">
        <v>378</v>
      </c>
      <c r="F199" s="165" t="s">
        <v>379</v>
      </c>
      <c r="G199" s="166" t="s">
        <v>242</v>
      </c>
      <c r="H199" s="167">
        <v>1</v>
      </c>
      <c r="I199" s="168"/>
      <c r="J199" s="169">
        <f t="shared" si="20"/>
        <v>0</v>
      </c>
      <c r="K199" s="170"/>
      <c r="L199" s="171"/>
      <c r="M199" s="172" t="s">
        <v>1</v>
      </c>
      <c r="N199" s="173" t="s">
        <v>39</v>
      </c>
      <c r="P199" s="159">
        <f t="shared" si="21"/>
        <v>0</v>
      </c>
      <c r="Q199" s="159">
        <v>1.2E-4</v>
      </c>
      <c r="R199" s="159">
        <f t="shared" si="22"/>
        <v>1.2E-4</v>
      </c>
      <c r="S199" s="159">
        <v>0</v>
      </c>
      <c r="T199" s="160">
        <f t="shared" si="23"/>
        <v>0</v>
      </c>
      <c r="AR199" s="161" t="s">
        <v>158</v>
      </c>
      <c r="AT199" s="161" t="s">
        <v>203</v>
      </c>
      <c r="AU199" s="161" t="s">
        <v>85</v>
      </c>
      <c r="AY199" s="2" t="s">
        <v>127</v>
      </c>
      <c r="BE199" s="162">
        <f t="shared" si="24"/>
        <v>0</v>
      </c>
      <c r="BF199" s="162">
        <f t="shared" si="25"/>
        <v>0</v>
      </c>
      <c r="BG199" s="162">
        <f t="shared" si="26"/>
        <v>0</v>
      </c>
      <c r="BH199" s="162">
        <f t="shared" si="27"/>
        <v>0</v>
      </c>
      <c r="BI199" s="162">
        <f t="shared" si="28"/>
        <v>0</v>
      </c>
      <c r="BJ199" s="2" t="s">
        <v>85</v>
      </c>
      <c r="BK199" s="162">
        <f t="shared" si="29"/>
        <v>0</v>
      </c>
      <c r="BL199" s="2" t="s">
        <v>133</v>
      </c>
      <c r="BM199" s="161" t="s">
        <v>380</v>
      </c>
    </row>
    <row r="200" spans="2:65" s="16" customFormat="1" ht="33" customHeight="1" x14ac:dyDescent="0.25">
      <c r="B200" s="17"/>
      <c r="C200" s="149" t="s">
        <v>381</v>
      </c>
      <c r="D200" s="149" t="s">
        <v>129</v>
      </c>
      <c r="E200" s="150" t="s">
        <v>382</v>
      </c>
      <c r="F200" s="151" t="s">
        <v>383</v>
      </c>
      <c r="G200" s="152" t="s">
        <v>232</v>
      </c>
      <c r="H200" s="153">
        <v>12</v>
      </c>
      <c r="I200" s="154"/>
      <c r="J200" s="155">
        <f t="shared" si="20"/>
        <v>0</v>
      </c>
      <c r="K200" s="156"/>
      <c r="L200" s="17"/>
      <c r="M200" s="157" t="s">
        <v>1</v>
      </c>
      <c r="N200" s="158" t="s">
        <v>39</v>
      </c>
      <c r="P200" s="159">
        <f t="shared" si="21"/>
        <v>0</v>
      </c>
      <c r="Q200" s="159">
        <v>0.37491000000000002</v>
      </c>
      <c r="R200" s="159">
        <f t="shared" si="22"/>
        <v>4.49892</v>
      </c>
      <c r="S200" s="159">
        <v>0</v>
      </c>
      <c r="T200" s="160">
        <f t="shared" si="23"/>
        <v>0</v>
      </c>
      <c r="AR200" s="161" t="s">
        <v>133</v>
      </c>
      <c r="AT200" s="161" t="s">
        <v>129</v>
      </c>
      <c r="AU200" s="161" t="s">
        <v>85</v>
      </c>
      <c r="AY200" s="2" t="s">
        <v>127</v>
      </c>
      <c r="BE200" s="162">
        <f t="shared" si="24"/>
        <v>0</v>
      </c>
      <c r="BF200" s="162">
        <f t="shared" si="25"/>
        <v>0</v>
      </c>
      <c r="BG200" s="162">
        <f t="shared" si="26"/>
        <v>0</v>
      </c>
      <c r="BH200" s="162">
        <f t="shared" si="27"/>
        <v>0</v>
      </c>
      <c r="BI200" s="162">
        <f t="shared" si="28"/>
        <v>0</v>
      </c>
      <c r="BJ200" s="2" t="s">
        <v>85</v>
      </c>
      <c r="BK200" s="162">
        <f t="shared" si="29"/>
        <v>0</v>
      </c>
      <c r="BL200" s="2" t="s">
        <v>133</v>
      </c>
      <c r="BM200" s="161" t="s">
        <v>384</v>
      </c>
    </row>
    <row r="201" spans="2:65" s="16" customFormat="1" ht="21.75" customHeight="1" x14ac:dyDescent="0.25">
      <c r="B201" s="17"/>
      <c r="C201" s="163" t="s">
        <v>385</v>
      </c>
      <c r="D201" s="163" t="s">
        <v>203</v>
      </c>
      <c r="E201" s="164" t="s">
        <v>386</v>
      </c>
      <c r="F201" s="165" t="s">
        <v>387</v>
      </c>
      <c r="G201" s="166" t="s">
        <v>242</v>
      </c>
      <c r="H201" s="167">
        <v>12</v>
      </c>
      <c r="I201" s="168"/>
      <c r="J201" s="169">
        <f t="shared" si="20"/>
        <v>0</v>
      </c>
      <c r="K201" s="170"/>
      <c r="L201" s="171"/>
      <c r="M201" s="172" t="s">
        <v>1</v>
      </c>
      <c r="N201" s="173" t="s">
        <v>39</v>
      </c>
      <c r="P201" s="159">
        <f t="shared" si="21"/>
        <v>0</v>
      </c>
      <c r="Q201" s="159">
        <v>1.6250000000000001E-2</v>
      </c>
      <c r="R201" s="159">
        <f t="shared" si="22"/>
        <v>0.19500000000000001</v>
      </c>
      <c r="S201" s="159">
        <v>0</v>
      </c>
      <c r="T201" s="160">
        <f t="shared" si="23"/>
        <v>0</v>
      </c>
      <c r="AR201" s="161" t="s">
        <v>158</v>
      </c>
      <c r="AT201" s="161" t="s">
        <v>203</v>
      </c>
      <c r="AU201" s="161" t="s">
        <v>85</v>
      </c>
      <c r="AY201" s="2" t="s">
        <v>127</v>
      </c>
      <c r="BE201" s="162">
        <f t="shared" si="24"/>
        <v>0</v>
      </c>
      <c r="BF201" s="162">
        <f t="shared" si="25"/>
        <v>0</v>
      </c>
      <c r="BG201" s="162">
        <f t="shared" si="26"/>
        <v>0</v>
      </c>
      <c r="BH201" s="162">
        <f t="shared" si="27"/>
        <v>0</v>
      </c>
      <c r="BI201" s="162">
        <f t="shared" si="28"/>
        <v>0</v>
      </c>
      <c r="BJ201" s="2" t="s">
        <v>85</v>
      </c>
      <c r="BK201" s="162">
        <f t="shared" si="29"/>
        <v>0</v>
      </c>
      <c r="BL201" s="2" t="s">
        <v>133</v>
      </c>
      <c r="BM201" s="161" t="s">
        <v>388</v>
      </c>
    </row>
    <row r="202" spans="2:65" s="16" customFormat="1" ht="21.75" customHeight="1" x14ac:dyDescent="0.25">
      <c r="B202" s="17"/>
      <c r="C202" s="149" t="s">
        <v>389</v>
      </c>
      <c r="D202" s="149" t="s">
        <v>129</v>
      </c>
      <c r="E202" s="150" t="s">
        <v>390</v>
      </c>
      <c r="F202" s="151" t="s">
        <v>391</v>
      </c>
      <c r="G202" s="152" t="s">
        <v>232</v>
      </c>
      <c r="H202" s="153">
        <v>9</v>
      </c>
      <c r="I202" s="154"/>
      <c r="J202" s="155">
        <f t="shared" si="20"/>
        <v>0</v>
      </c>
      <c r="K202" s="156"/>
      <c r="L202" s="17"/>
      <c r="M202" s="157" t="s">
        <v>1</v>
      </c>
      <c r="N202" s="158" t="s">
        <v>39</v>
      </c>
      <c r="P202" s="159">
        <f t="shared" si="21"/>
        <v>0</v>
      </c>
      <c r="Q202" s="159">
        <v>0</v>
      </c>
      <c r="R202" s="159">
        <f t="shared" si="22"/>
        <v>0</v>
      </c>
      <c r="S202" s="159">
        <v>0.753</v>
      </c>
      <c r="T202" s="160">
        <f t="shared" si="23"/>
        <v>6.7770000000000001</v>
      </c>
      <c r="AR202" s="161" t="s">
        <v>133</v>
      </c>
      <c r="AT202" s="161" t="s">
        <v>129</v>
      </c>
      <c r="AU202" s="161" t="s">
        <v>85</v>
      </c>
      <c r="AY202" s="2" t="s">
        <v>127</v>
      </c>
      <c r="BE202" s="162">
        <f t="shared" si="24"/>
        <v>0</v>
      </c>
      <c r="BF202" s="162">
        <f t="shared" si="25"/>
        <v>0</v>
      </c>
      <c r="BG202" s="162">
        <f t="shared" si="26"/>
        <v>0</v>
      </c>
      <c r="BH202" s="162">
        <f t="shared" si="27"/>
        <v>0</v>
      </c>
      <c r="BI202" s="162">
        <f t="shared" si="28"/>
        <v>0</v>
      </c>
      <c r="BJ202" s="2" t="s">
        <v>85</v>
      </c>
      <c r="BK202" s="162">
        <f t="shared" si="29"/>
        <v>0</v>
      </c>
      <c r="BL202" s="2" t="s">
        <v>133</v>
      </c>
      <c r="BM202" s="161" t="s">
        <v>392</v>
      </c>
    </row>
    <row r="203" spans="2:65" s="16" customFormat="1" ht="21.75" customHeight="1" x14ac:dyDescent="0.25">
      <c r="B203" s="17"/>
      <c r="C203" s="149" t="s">
        <v>393</v>
      </c>
      <c r="D203" s="149" t="s">
        <v>129</v>
      </c>
      <c r="E203" s="150" t="s">
        <v>394</v>
      </c>
      <c r="F203" s="151" t="s">
        <v>395</v>
      </c>
      <c r="G203" s="152" t="s">
        <v>232</v>
      </c>
      <c r="H203" s="153">
        <v>9</v>
      </c>
      <c r="I203" s="154"/>
      <c r="J203" s="155">
        <f t="shared" si="20"/>
        <v>0</v>
      </c>
      <c r="K203" s="156"/>
      <c r="L203" s="17"/>
      <c r="M203" s="157" t="s">
        <v>1</v>
      </c>
      <c r="N203" s="158" t="s">
        <v>39</v>
      </c>
      <c r="P203" s="159">
        <f t="shared" si="21"/>
        <v>0</v>
      </c>
      <c r="Q203" s="159">
        <v>0</v>
      </c>
      <c r="R203" s="159">
        <f t="shared" si="22"/>
        <v>0</v>
      </c>
      <c r="S203" s="159">
        <v>0.01</v>
      </c>
      <c r="T203" s="160">
        <f t="shared" si="23"/>
        <v>0.09</v>
      </c>
      <c r="AR203" s="161" t="s">
        <v>133</v>
      </c>
      <c r="AT203" s="161" t="s">
        <v>129</v>
      </c>
      <c r="AU203" s="161" t="s">
        <v>85</v>
      </c>
      <c r="AY203" s="2" t="s">
        <v>127</v>
      </c>
      <c r="BE203" s="162">
        <f t="shared" si="24"/>
        <v>0</v>
      </c>
      <c r="BF203" s="162">
        <f t="shared" si="25"/>
        <v>0</v>
      </c>
      <c r="BG203" s="162">
        <f t="shared" si="26"/>
        <v>0</v>
      </c>
      <c r="BH203" s="162">
        <f t="shared" si="27"/>
        <v>0</v>
      </c>
      <c r="BI203" s="162">
        <f t="shared" si="28"/>
        <v>0</v>
      </c>
      <c r="BJ203" s="2" t="s">
        <v>85</v>
      </c>
      <c r="BK203" s="162">
        <f t="shared" si="29"/>
        <v>0</v>
      </c>
      <c r="BL203" s="2" t="s">
        <v>133</v>
      </c>
      <c r="BM203" s="161" t="s">
        <v>396</v>
      </c>
    </row>
    <row r="204" spans="2:65" s="16" customFormat="1" ht="21.75" customHeight="1" x14ac:dyDescent="0.25">
      <c r="B204" s="17"/>
      <c r="C204" s="149" t="s">
        <v>397</v>
      </c>
      <c r="D204" s="149" t="s">
        <v>129</v>
      </c>
      <c r="E204" s="150" t="s">
        <v>398</v>
      </c>
      <c r="F204" s="151" t="s">
        <v>399</v>
      </c>
      <c r="G204" s="152" t="s">
        <v>206</v>
      </c>
      <c r="H204" s="153">
        <v>245.43700000000001</v>
      </c>
      <c r="I204" s="154"/>
      <c r="J204" s="155">
        <f t="shared" si="20"/>
        <v>0</v>
      </c>
      <c r="K204" s="156"/>
      <c r="L204" s="17"/>
      <c r="M204" s="157" t="s">
        <v>1</v>
      </c>
      <c r="N204" s="158" t="s">
        <v>39</v>
      </c>
      <c r="P204" s="159">
        <f t="shared" si="21"/>
        <v>0</v>
      </c>
      <c r="Q204" s="159">
        <v>0</v>
      </c>
      <c r="R204" s="159">
        <f t="shared" si="22"/>
        <v>0</v>
      </c>
      <c r="S204" s="159">
        <v>0</v>
      </c>
      <c r="T204" s="160">
        <f t="shared" si="23"/>
        <v>0</v>
      </c>
      <c r="AR204" s="161" t="s">
        <v>133</v>
      </c>
      <c r="AT204" s="161" t="s">
        <v>129</v>
      </c>
      <c r="AU204" s="161" t="s">
        <v>85</v>
      </c>
      <c r="AY204" s="2" t="s">
        <v>127</v>
      </c>
      <c r="BE204" s="162">
        <f t="shared" si="24"/>
        <v>0</v>
      </c>
      <c r="BF204" s="162">
        <f t="shared" si="25"/>
        <v>0</v>
      </c>
      <c r="BG204" s="162">
        <f t="shared" si="26"/>
        <v>0</v>
      </c>
      <c r="BH204" s="162">
        <f t="shared" si="27"/>
        <v>0</v>
      </c>
      <c r="BI204" s="162">
        <f t="shared" si="28"/>
        <v>0</v>
      </c>
      <c r="BJ204" s="2" t="s">
        <v>85</v>
      </c>
      <c r="BK204" s="162">
        <f t="shared" si="29"/>
        <v>0</v>
      </c>
      <c r="BL204" s="2" t="s">
        <v>133</v>
      </c>
      <c r="BM204" s="161" t="s">
        <v>400</v>
      </c>
    </row>
    <row r="205" spans="2:65" s="16" customFormat="1" ht="16.5" customHeight="1" x14ac:dyDescent="0.25">
      <c r="B205" s="17"/>
      <c r="C205" s="149" t="s">
        <v>401</v>
      </c>
      <c r="D205" s="149" t="s">
        <v>129</v>
      </c>
      <c r="E205" s="150" t="s">
        <v>402</v>
      </c>
      <c r="F205" s="151" t="s">
        <v>403</v>
      </c>
      <c r="G205" s="152" t="s">
        <v>206</v>
      </c>
      <c r="H205" s="153">
        <v>490.87400000000002</v>
      </c>
      <c r="I205" s="154"/>
      <c r="J205" s="155">
        <f t="shared" si="20"/>
        <v>0</v>
      </c>
      <c r="K205" s="156"/>
      <c r="L205" s="17"/>
      <c r="M205" s="157" t="s">
        <v>1</v>
      </c>
      <c r="N205" s="158" t="s">
        <v>39</v>
      </c>
      <c r="P205" s="159">
        <f t="shared" si="21"/>
        <v>0</v>
      </c>
      <c r="Q205" s="159">
        <v>0</v>
      </c>
      <c r="R205" s="159">
        <f t="shared" si="22"/>
        <v>0</v>
      </c>
      <c r="S205" s="159">
        <v>0</v>
      </c>
      <c r="T205" s="160">
        <f t="shared" si="23"/>
        <v>0</v>
      </c>
      <c r="AR205" s="161" t="s">
        <v>133</v>
      </c>
      <c r="AT205" s="161" t="s">
        <v>129</v>
      </c>
      <c r="AU205" s="161" t="s">
        <v>85</v>
      </c>
      <c r="AY205" s="2" t="s">
        <v>127</v>
      </c>
      <c r="BE205" s="162">
        <f t="shared" si="24"/>
        <v>0</v>
      </c>
      <c r="BF205" s="162">
        <f t="shared" si="25"/>
        <v>0</v>
      </c>
      <c r="BG205" s="162">
        <f t="shared" si="26"/>
        <v>0</v>
      </c>
      <c r="BH205" s="162">
        <f t="shared" si="27"/>
        <v>0</v>
      </c>
      <c r="BI205" s="162">
        <f t="shared" si="28"/>
        <v>0</v>
      </c>
      <c r="BJ205" s="2" t="s">
        <v>85</v>
      </c>
      <c r="BK205" s="162">
        <f t="shared" si="29"/>
        <v>0</v>
      </c>
      <c r="BL205" s="2" t="s">
        <v>133</v>
      </c>
      <c r="BM205" s="161" t="s">
        <v>404</v>
      </c>
    </row>
    <row r="206" spans="2:65" s="16" customFormat="1" ht="21.75" customHeight="1" x14ac:dyDescent="0.25">
      <c r="B206" s="17"/>
      <c r="C206" s="149" t="s">
        <v>405</v>
      </c>
      <c r="D206" s="149" t="s">
        <v>129</v>
      </c>
      <c r="E206" s="150" t="s">
        <v>406</v>
      </c>
      <c r="F206" s="151" t="s">
        <v>407</v>
      </c>
      <c r="G206" s="152" t="s">
        <v>206</v>
      </c>
      <c r="H206" s="153">
        <v>100.729</v>
      </c>
      <c r="I206" s="154"/>
      <c r="J206" s="155">
        <f t="shared" si="20"/>
        <v>0</v>
      </c>
      <c r="K206" s="156"/>
      <c r="L206" s="17"/>
      <c r="M206" s="157" t="s">
        <v>1</v>
      </c>
      <c r="N206" s="158" t="s">
        <v>39</v>
      </c>
      <c r="P206" s="159">
        <f t="shared" si="21"/>
        <v>0</v>
      </c>
      <c r="Q206" s="159">
        <v>0</v>
      </c>
      <c r="R206" s="159">
        <f t="shared" si="22"/>
        <v>0</v>
      </c>
      <c r="S206" s="159">
        <v>0</v>
      </c>
      <c r="T206" s="160">
        <f t="shared" si="23"/>
        <v>0</v>
      </c>
      <c r="AR206" s="161" t="s">
        <v>133</v>
      </c>
      <c r="AT206" s="161" t="s">
        <v>129</v>
      </c>
      <c r="AU206" s="161" t="s">
        <v>85</v>
      </c>
      <c r="AY206" s="2" t="s">
        <v>127</v>
      </c>
      <c r="BE206" s="162">
        <f t="shared" si="24"/>
        <v>0</v>
      </c>
      <c r="BF206" s="162">
        <f t="shared" si="25"/>
        <v>0</v>
      </c>
      <c r="BG206" s="162">
        <f t="shared" si="26"/>
        <v>0</v>
      </c>
      <c r="BH206" s="162">
        <f t="shared" si="27"/>
        <v>0</v>
      </c>
      <c r="BI206" s="162">
        <f t="shared" si="28"/>
        <v>0</v>
      </c>
      <c r="BJ206" s="2" t="s">
        <v>85</v>
      </c>
      <c r="BK206" s="162">
        <f t="shared" si="29"/>
        <v>0</v>
      </c>
      <c r="BL206" s="2" t="s">
        <v>133</v>
      </c>
      <c r="BM206" s="161" t="s">
        <v>408</v>
      </c>
    </row>
    <row r="207" spans="2:65" s="136" customFormat="1" ht="22.9" customHeight="1" x14ac:dyDescent="0.2">
      <c r="B207" s="137"/>
      <c r="D207" s="138" t="s">
        <v>72</v>
      </c>
      <c r="E207" s="147" t="s">
        <v>409</v>
      </c>
      <c r="F207" s="147" t="s">
        <v>410</v>
      </c>
      <c r="I207" s="140"/>
      <c r="J207" s="148">
        <f>BK207</f>
        <v>0</v>
      </c>
      <c r="L207" s="137"/>
      <c r="M207" s="142"/>
      <c r="P207" s="143">
        <f>P208</f>
        <v>0</v>
      </c>
      <c r="R207" s="143">
        <f>R208</f>
        <v>0</v>
      </c>
      <c r="T207" s="144">
        <f>T208</f>
        <v>0</v>
      </c>
      <c r="AR207" s="138" t="s">
        <v>77</v>
      </c>
      <c r="AT207" s="145" t="s">
        <v>72</v>
      </c>
      <c r="AU207" s="145" t="s">
        <v>77</v>
      </c>
      <c r="AY207" s="138" t="s">
        <v>127</v>
      </c>
      <c r="BK207" s="146">
        <f>BK208</f>
        <v>0</v>
      </c>
    </row>
    <row r="208" spans="2:65" s="16" customFormat="1" ht="21.75" customHeight="1" x14ac:dyDescent="0.25">
      <c r="B208" s="17"/>
      <c r="C208" s="149" t="s">
        <v>411</v>
      </c>
      <c r="D208" s="149" t="s">
        <v>129</v>
      </c>
      <c r="E208" s="150" t="s">
        <v>412</v>
      </c>
      <c r="F208" s="151" t="s">
        <v>413</v>
      </c>
      <c r="G208" s="152" t="s">
        <v>206</v>
      </c>
      <c r="H208" s="153">
        <v>1942.6790000000001</v>
      </c>
      <c r="I208" s="154"/>
      <c r="J208" s="155">
        <f>ROUND(I208*H208,2)</f>
        <v>0</v>
      </c>
      <c r="K208" s="156"/>
      <c r="L208" s="17"/>
      <c r="M208" s="157" t="s">
        <v>1</v>
      </c>
      <c r="N208" s="158" t="s">
        <v>39</v>
      </c>
      <c r="P208" s="159">
        <f>O208*H208</f>
        <v>0</v>
      </c>
      <c r="Q208" s="159">
        <v>0</v>
      </c>
      <c r="R208" s="159">
        <f>Q208*H208</f>
        <v>0</v>
      </c>
      <c r="S208" s="159">
        <v>0</v>
      </c>
      <c r="T208" s="160">
        <f>S208*H208</f>
        <v>0</v>
      </c>
      <c r="AR208" s="161" t="s">
        <v>133</v>
      </c>
      <c r="AT208" s="161" t="s">
        <v>129</v>
      </c>
      <c r="AU208" s="161" t="s">
        <v>85</v>
      </c>
      <c r="AY208" s="2" t="s">
        <v>127</v>
      </c>
      <c r="BE208" s="162">
        <f>IF(N208="základná",J208,0)</f>
        <v>0</v>
      </c>
      <c r="BF208" s="162">
        <f>IF(N208="znížená",J208,0)</f>
        <v>0</v>
      </c>
      <c r="BG208" s="162">
        <f>IF(N208="zákl. prenesená",J208,0)</f>
        <v>0</v>
      </c>
      <c r="BH208" s="162">
        <f>IF(N208="zníž. prenesená",J208,0)</f>
        <v>0</v>
      </c>
      <c r="BI208" s="162">
        <f>IF(N208="nulová",J208,0)</f>
        <v>0</v>
      </c>
      <c r="BJ208" s="2" t="s">
        <v>85</v>
      </c>
      <c r="BK208" s="162">
        <f>ROUND(I208*H208,2)</f>
        <v>0</v>
      </c>
      <c r="BL208" s="2" t="s">
        <v>133</v>
      </c>
      <c r="BM208" s="161" t="s">
        <v>414</v>
      </c>
    </row>
    <row r="209" spans="2:65" s="136" customFormat="1" ht="25.9" customHeight="1" x14ac:dyDescent="0.2">
      <c r="B209" s="137"/>
      <c r="D209" s="138" t="s">
        <v>72</v>
      </c>
      <c r="E209" s="139" t="s">
        <v>415</v>
      </c>
      <c r="F209" s="139" t="s">
        <v>416</v>
      </c>
      <c r="I209" s="140"/>
      <c r="J209" s="141">
        <f>BK209</f>
        <v>0</v>
      </c>
      <c r="L209" s="137"/>
      <c r="M209" s="142"/>
      <c r="P209" s="143">
        <f>P210</f>
        <v>0</v>
      </c>
      <c r="R209" s="143">
        <f>R210</f>
        <v>4.5299999999999993E-2</v>
      </c>
      <c r="T209" s="144">
        <f>T210</f>
        <v>0.4</v>
      </c>
      <c r="AR209" s="138" t="s">
        <v>85</v>
      </c>
      <c r="AT209" s="145" t="s">
        <v>72</v>
      </c>
      <c r="AU209" s="145" t="s">
        <v>73</v>
      </c>
      <c r="AY209" s="138" t="s">
        <v>127</v>
      </c>
      <c r="BK209" s="146">
        <f>BK210</f>
        <v>0</v>
      </c>
    </row>
    <row r="210" spans="2:65" s="136" customFormat="1" ht="22.9" customHeight="1" x14ac:dyDescent="0.2">
      <c r="B210" s="137"/>
      <c r="D210" s="138" t="s">
        <v>72</v>
      </c>
      <c r="E210" s="147" t="s">
        <v>417</v>
      </c>
      <c r="F210" s="147" t="s">
        <v>418</v>
      </c>
      <c r="I210" s="140"/>
      <c r="J210" s="148">
        <f>BK210</f>
        <v>0</v>
      </c>
      <c r="L210" s="137"/>
      <c r="M210" s="142"/>
      <c r="P210" s="143">
        <f>SUM(P211:P217)</f>
        <v>0</v>
      </c>
      <c r="R210" s="143">
        <f>SUM(R211:R217)</f>
        <v>4.5299999999999993E-2</v>
      </c>
      <c r="T210" s="144">
        <f>SUM(T211:T217)</f>
        <v>0.4</v>
      </c>
      <c r="AR210" s="138" t="s">
        <v>85</v>
      </c>
      <c r="AT210" s="145" t="s">
        <v>72</v>
      </c>
      <c r="AU210" s="145" t="s">
        <v>77</v>
      </c>
      <c r="AY210" s="138" t="s">
        <v>127</v>
      </c>
      <c r="BK210" s="146">
        <f>SUM(BK211:BK217)</f>
        <v>0</v>
      </c>
    </row>
    <row r="211" spans="2:65" s="16" customFormat="1" ht="16.5" customHeight="1" x14ac:dyDescent="0.25">
      <c r="B211" s="17"/>
      <c r="C211" s="149" t="s">
        <v>419</v>
      </c>
      <c r="D211" s="149" t="s">
        <v>129</v>
      </c>
      <c r="E211" s="150" t="s">
        <v>420</v>
      </c>
      <c r="F211" s="151" t="s">
        <v>421</v>
      </c>
      <c r="G211" s="152" t="s">
        <v>232</v>
      </c>
      <c r="H211" s="153">
        <v>9</v>
      </c>
      <c r="I211" s="154"/>
      <c r="J211" s="155">
        <f t="shared" ref="J211:J217" si="30">ROUND(I211*H211,2)</f>
        <v>0</v>
      </c>
      <c r="K211" s="156"/>
      <c r="L211" s="17"/>
      <c r="M211" s="157" t="s">
        <v>1</v>
      </c>
      <c r="N211" s="158" t="s">
        <v>39</v>
      </c>
      <c r="P211" s="159">
        <f t="shared" ref="P211:P217" si="31">O211*H211</f>
        <v>0</v>
      </c>
      <c r="Q211" s="159">
        <v>0</v>
      </c>
      <c r="R211" s="159">
        <f t="shared" ref="R211:R217" si="32">Q211*H211</f>
        <v>0</v>
      </c>
      <c r="S211" s="159">
        <v>0</v>
      </c>
      <c r="T211" s="160">
        <f t="shared" ref="T211:T217" si="33">S211*H211</f>
        <v>0</v>
      </c>
      <c r="AR211" s="161" t="s">
        <v>190</v>
      </c>
      <c r="AT211" s="161" t="s">
        <v>129</v>
      </c>
      <c r="AU211" s="161" t="s">
        <v>85</v>
      </c>
      <c r="AY211" s="2" t="s">
        <v>127</v>
      </c>
      <c r="BE211" s="162">
        <f t="shared" ref="BE211:BE217" si="34">IF(N211="základná",J211,0)</f>
        <v>0</v>
      </c>
      <c r="BF211" s="162">
        <f t="shared" ref="BF211:BF217" si="35">IF(N211="znížená",J211,0)</f>
        <v>0</v>
      </c>
      <c r="BG211" s="162">
        <f t="shared" ref="BG211:BG217" si="36">IF(N211="zákl. prenesená",J211,0)</f>
        <v>0</v>
      </c>
      <c r="BH211" s="162">
        <f t="shared" ref="BH211:BH217" si="37">IF(N211="zníž. prenesená",J211,0)</f>
        <v>0</v>
      </c>
      <c r="BI211" s="162">
        <f t="shared" ref="BI211:BI217" si="38">IF(N211="nulová",J211,0)</f>
        <v>0</v>
      </c>
      <c r="BJ211" s="2" t="s">
        <v>85</v>
      </c>
      <c r="BK211" s="162">
        <f t="shared" ref="BK211:BK217" si="39">ROUND(I211*H211,2)</f>
        <v>0</v>
      </c>
      <c r="BL211" s="2" t="s">
        <v>190</v>
      </c>
      <c r="BM211" s="161" t="s">
        <v>422</v>
      </c>
    </row>
    <row r="212" spans="2:65" s="16" customFormat="1" ht="21.75" customHeight="1" x14ac:dyDescent="0.25">
      <c r="B212" s="17"/>
      <c r="C212" s="163" t="s">
        <v>423</v>
      </c>
      <c r="D212" s="163" t="s">
        <v>203</v>
      </c>
      <c r="E212" s="164" t="s">
        <v>424</v>
      </c>
      <c r="F212" s="165" t="s">
        <v>425</v>
      </c>
      <c r="G212" s="166" t="s">
        <v>242</v>
      </c>
      <c r="H212" s="167">
        <v>1</v>
      </c>
      <c r="I212" s="168"/>
      <c r="J212" s="169">
        <f t="shared" si="30"/>
        <v>0</v>
      </c>
      <c r="K212" s="170"/>
      <c r="L212" s="171"/>
      <c r="M212" s="172" t="s">
        <v>1</v>
      </c>
      <c r="N212" s="173" t="s">
        <v>39</v>
      </c>
      <c r="P212" s="159">
        <f t="shared" si="31"/>
        <v>0</v>
      </c>
      <c r="Q212" s="159">
        <v>3.8699999999999998E-2</v>
      </c>
      <c r="R212" s="159">
        <f t="shared" si="32"/>
        <v>3.8699999999999998E-2</v>
      </c>
      <c r="S212" s="159">
        <v>0</v>
      </c>
      <c r="T212" s="160">
        <f t="shared" si="33"/>
        <v>0</v>
      </c>
      <c r="AR212" s="161" t="s">
        <v>261</v>
      </c>
      <c r="AT212" s="161" t="s">
        <v>203</v>
      </c>
      <c r="AU212" s="161" t="s">
        <v>85</v>
      </c>
      <c r="AY212" s="2" t="s">
        <v>127</v>
      </c>
      <c r="BE212" s="162">
        <f t="shared" si="34"/>
        <v>0</v>
      </c>
      <c r="BF212" s="162">
        <f t="shared" si="35"/>
        <v>0</v>
      </c>
      <c r="BG212" s="162">
        <f t="shared" si="36"/>
        <v>0</v>
      </c>
      <c r="BH212" s="162">
        <f t="shared" si="37"/>
        <v>0</v>
      </c>
      <c r="BI212" s="162">
        <f t="shared" si="38"/>
        <v>0</v>
      </c>
      <c r="BJ212" s="2" t="s">
        <v>85</v>
      </c>
      <c r="BK212" s="162">
        <f t="shared" si="39"/>
        <v>0</v>
      </c>
      <c r="BL212" s="2" t="s">
        <v>190</v>
      </c>
      <c r="BM212" s="161" t="s">
        <v>426</v>
      </c>
    </row>
    <row r="213" spans="2:65" s="16" customFormat="1" ht="21.75" customHeight="1" x14ac:dyDescent="0.25">
      <c r="B213" s="17"/>
      <c r="C213" s="163" t="s">
        <v>427</v>
      </c>
      <c r="D213" s="163" t="s">
        <v>203</v>
      </c>
      <c r="E213" s="164" t="s">
        <v>428</v>
      </c>
      <c r="F213" s="165" t="s">
        <v>429</v>
      </c>
      <c r="G213" s="166" t="s">
        <v>242</v>
      </c>
      <c r="H213" s="167">
        <v>12</v>
      </c>
      <c r="I213" s="168"/>
      <c r="J213" s="169">
        <f t="shared" si="30"/>
        <v>0</v>
      </c>
      <c r="K213" s="170"/>
      <c r="L213" s="171"/>
      <c r="M213" s="172" t="s">
        <v>1</v>
      </c>
      <c r="N213" s="173" t="s">
        <v>39</v>
      </c>
      <c r="P213" s="159">
        <f t="shared" si="31"/>
        <v>0</v>
      </c>
      <c r="Q213" s="159">
        <v>1E-4</v>
      </c>
      <c r="R213" s="159">
        <f t="shared" si="32"/>
        <v>1.2000000000000001E-3</v>
      </c>
      <c r="S213" s="159">
        <v>0</v>
      </c>
      <c r="T213" s="160">
        <f t="shared" si="33"/>
        <v>0</v>
      </c>
      <c r="AR213" s="161" t="s">
        <v>261</v>
      </c>
      <c r="AT213" s="161" t="s">
        <v>203</v>
      </c>
      <c r="AU213" s="161" t="s">
        <v>85</v>
      </c>
      <c r="AY213" s="2" t="s">
        <v>127</v>
      </c>
      <c r="BE213" s="162">
        <f t="shared" si="34"/>
        <v>0</v>
      </c>
      <c r="BF213" s="162">
        <f t="shared" si="35"/>
        <v>0</v>
      </c>
      <c r="BG213" s="162">
        <f t="shared" si="36"/>
        <v>0</v>
      </c>
      <c r="BH213" s="162">
        <f t="shared" si="37"/>
        <v>0</v>
      </c>
      <c r="BI213" s="162">
        <f t="shared" si="38"/>
        <v>0</v>
      </c>
      <c r="BJ213" s="2" t="s">
        <v>85</v>
      </c>
      <c r="BK213" s="162">
        <f t="shared" si="39"/>
        <v>0</v>
      </c>
      <c r="BL213" s="2" t="s">
        <v>190</v>
      </c>
      <c r="BM213" s="161" t="s">
        <v>430</v>
      </c>
    </row>
    <row r="214" spans="2:65" s="16" customFormat="1" ht="16.5" customHeight="1" x14ac:dyDescent="0.25">
      <c r="B214" s="17"/>
      <c r="C214" s="163" t="s">
        <v>431</v>
      </c>
      <c r="D214" s="163" t="s">
        <v>203</v>
      </c>
      <c r="E214" s="164" t="s">
        <v>432</v>
      </c>
      <c r="F214" s="165" t="s">
        <v>433</v>
      </c>
      <c r="G214" s="166" t="s">
        <v>242</v>
      </c>
      <c r="H214" s="167">
        <v>2</v>
      </c>
      <c r="I214" s="168"/>
      <c r="J214" s="169">
        <f t="shared" si="30"/>
        <v>0</v>
      </c>
      <c r="K214" s="170"/>
      <c r="L214" s="171"/>
      <c r="M214" s="172" t="s">
        <v>1</v>
      </c>
      <c r="N214" s="173" t="s">
        <v>39</v>
      </c>
      <c r="P214" s="159">
        <f t="shared" si="31"/>
        <v>0</v>
      </c>
      <c r="Q214" s="159">
        <v>2E-3</v>
      </c>
      <c r="R214" s="159">
        <f t="shared" si="32"/>
        <v>4.0000000000000001E-3</v>
      </c>
      <c r="S214" s="159">
        <v>0</v>
      </c>
      <c r="T214" s="160">
        <f t="shared" si="33"/>
        <v>0</v>
      </c>
      <c r="AR214" s="161" t="s">
        <v>261</v>
      </c>
      <c r="AT214" s="161" t="s">
        <v>203</v>
      </c>
      <c r="AU214" s="161" t="s">
        <v>85</v>
      </c>
      <c r="AY214" s="2" t="s">
        <v>127</v>
      </c>
      <c r="BE214" s="162">
        <f t="shared" si="34"/>
        <v>0</v>
      </c>
      <c r="BF214" s="162">
        <f t="shared" si="35"/>
        <v>0</v>
      </c>
      <c r="BG214" s="162">
        <f t="shared" si="36"/>
        <v>0</v>
      </c>
      <c r="BH214" s="162">
        <f t="shared" si="37"/>
        <v>0</v>
      </c>
      <c r="BI214" s="162">
        <f t="shared" si="38"/>
        <v>0</v>
      </c>
      <c r="BJ214" s="2" t="s">
        <v>85</v>
      </c>
      <c r="BK214" s="162">
        <f t="shared" si="39"/>
        <v>0</v>
      </c>
      <c r="BL214" s="2" t="s">
        <v>190</v>
      </c>
      <c r="BM214" s="161" t="s">
        <v>434</v>
      </c>
    </row>
    <row r="215" spans="2:65" s="16" customFormat="1" ht="16.5" customHeight="1" x14ac:dyDescent="0.25">
      <c r="B215" s="17"/>
      <c r="C215" s="163" t="s">
        <v>435</v>
      </c>
      <c r="D215" s="163" t="s">
        <v>203</v>
      </c>
      <c r="E215" s="164" t="s">
        <v>436</v>
      </c>
      <c r="F215" s="165" t="s">
        <v>437</v>
      </c>
      <c r="G215" s="166" t="s">
        <v>242</v>
      </c>
      <c r="H215" s="167">
        <v>1</v>
      </c>
      <c r="I215" s="168"/>
      <c r="J215" s="169">
        <f t="shared" si="30"/>
        <v>0</v>
      </c>
      <c r="K215" s="170"/>
      <c r="L215" s="171"/>
      <c r="M215" s="172" t="s">
        <v>1</v>
      </c>
      <c r="N215" s="173" t="s">
        <v>39</v>
      </c>
      <c r="P215" s="159">
        <f t="shared" si="31"/>
        <v>0</v>
      </c>
      <c r="Q215" s="159">
        <v>1E-3</v>
      </c>
      <c r="R215" s="159">
        <f t="shared" si="32"/>
        <v>1E-3</v>
      </c>
      <c r="S215" s="159">
        <v>0</v>
      </c>
      <c r="T215" s="160">
        <f t="shared" si="33"/>
        <v>0</v>
      </c>
      <c r="AR215" s="161" t="s">
        <v>261</v>
      </c>
      <c r="AT215" s="161" t="s">
        <v>203</v>
      </c>
      <c r="AU215" s="161" t="s">
        <v>85</v>
      </c>
      <c r="AY215" s="2" t="s">
        <v>127</v>
      </c>
      <c r="BE215" s="162">
        <f t="shared" si="34"/>
        <v>0</v>
      </c>
      <c r="BF215" s="162">
        <f t="shared" si="35"/>
        <v>0</v>
      </c>
      <c r="BG215" s="162">
        <f t="shared" si="36"/>
        <v>0</v>
      </c>
      <c r="BH215" s="162">
        <f t="shared" si="37"/>
        <v>0</v>
      </c>
      <c r="BI215" s="162">
        <f t="shared" si="38"/>
        <v>0</v>
      </c>
      <c r="BJ215" s="2" t="s">
        <v>85</v>
      </c>
      <c r="BK215" s="162">
        <f t="shared" si="39"/>
        <v>0</v>
      </c>
      <c r="BL215" s="2" t="s">
        <v>190</v>
      </c>
      <c r="BM215" s="161" t="s">
        <v>438</v>
      </c>
    </row>
    <row r="216" spans="2:65" s="16" customFormat="1" ht="16.5" customHeight="1" x14ac:dyDescent="0.25">
      <c r="B216" s="17"/>
      <c r="C216" s="163" t="s">
        <v>439</v>
      </c>
      <c r="D216" s="163" t="s">
        <v>203</v>
      </c>
      <c r="E216" s="164" t="s">
        <v>440</v>
      </c>
      <c r="F216" s="165" t="s">
        <v>441</v>
      </c>
      <c r="G216" s="166" t="s">
        <v>242</v>
      </c>
      <c r="H216" s="167">
        <v>1</v>
      </c>
      <c r="I216" s="168"/>
      <c r="J216" s="169">
        <f t="shared" si="30"/>
        <v>0</v>
      </c>
      <c r="K216" s="170"/>
      <c r="L216" s="171"/>
      <c r="M216" s="172" t="s">
        <v>1</v>
      </c>
      <c r="N216" s="173" t="s">
        <v>39</v>
      </c>
      <c r="P216" s="159">
        <f t="shared" si="31"/>
        <v>0</v>
      </c>
      <c r="Q216" s="159">
        <v>4.0000000000000002E-4</v>
      </c>
      <c r="R216" s="159">
        <f t="shared" si="32"/>
        <v>4.0000000000000002E-4</v>
      </c>
      <c r="S216" s="159">
        <v>0</v>
      </c>
      <c r="T216" s="160">
        <f t="shared" si="33"/>
        <v>0</v>
      </c>
      <c r="AR216" s="161" t="s">
        <v>261</v>
      </c>
      <c r="AT216" s="161" t="s">
        <v>203</v>
      </c>
      <c r="AU216" s="161" t="s">
        <v>85</v>
      </c>
      <c r="AY216" s="2" t="s">
        <v>127</v>
      </c>
      <c r="BE216" s="162">
        <f t="shared" si="34"/>
        <v>0</v>
      </c>
      <c r="BF216" s="162">
        <f t="shared" si="35"/>
        <v>0</v>
      </c>
      <c r="BG216" s="162">
        <f t="shared" si="36"/>
        <v>0</v>
      </c>
      <c r="BH216" s="162">
        <f t="shared" si="37"/>
        <v>0</v>
      </c>
      <c r="BI216" s="162">
        <f t="shared" si="38"/>
        <v>0</v>
      </c>
      <c r="BJ216" s="2" t="s">
        <v>85</v>
      </c>
      <c r="BK216" s="162">
        <f t="shared" si="39"/>
        <v>0</v>
      </c>
      <c r="BL216" s="2" t="s">
        <v>190</v>
      </c>
      <c r="BM216" s="161" t="s">
        <v>442</v>
      </c>
    </row>
    <row r="217" spans="2:65" s="16" customFormat="1" ht="16.5" customHeight="1" x14ac:dyDescent="0.25">
      <c r="B217" s="17"/>
      <c r="C217" s="149" t="s">
        <v>443</v>
      </c>
      <c r="D217" s="149" t="s">
        <v>129</v>
      </c>
      <c r="E217" s="150" t="s">
        <v>444</v>
      </c>
      <c r="F217" s="151" t="s">
        <v>445</v>
      </c>
      <c r="G217" s="152" t="s">
        <v>242</v>
      </c>
      <c r="H217" s="153">
        <v>1</v>
      </c>
      <c r="I217" s="154"/>
      <c r="J217" s="155">
        <f t="shared" si="30"/>
        <v>0</v>
      </c>
      <c r="K217" s="156"/>
      <c r="L217" s="17"/>
      <c r="M217" s="174" t="s">
        <v>1</v>
      </c>
      <c r="N217" s="175" t="s">
        <v>39</v>
      </c>
      <c r="O217" s="176"/>
      <c r="P217" s="177">
        <f t="shared" si="31"/>
        <v>0</v>
      </c>
      <c r="Q217" s="177">
        <v>0</v>
      </c>
      <c r="R217" s="177">
        <f t="shared" si="32"/>
        <v>0</v>
      </c>
      <c r="S217" s="177">
        <v>0.4</v>
      </c>
      <c r="T217" s="178">
        <f t="shared" si="33"/>
        <v>0.4</v>
      </c>
      <c r="AR217" s="161" t="s">
        <v>190</v>
      </c>
      <c r="AT217" s="161" t="s">
        <v>129</v>
      </c>
      <c r="AU217" s="161" t="s">
        <v>85</v>
      </c>
      <c r="AY217" s="2" t="s">
        <v>127</v>
      </c>
      <c r="BE217" s="162">
        <f t="shared" si="34"/>
        <v>0</v>
      </c>
      <c r="BF217" s="162">
        <f t="shared" si="35"/>
        <v>0</v>
      </c>
      <c r="BG217" s="162">
        <f t="shared" si="36"/>
        <v>0</v>
      </c>
      <c r="BH217" s="162">
        <f t="shared" si="37"/>
        <v>0</v>
      </c>
      <c r="BI217" s="162">
        <f t="shared" si="38"/>
        <v>0</v>
      </c>
      <c r="BJ217" s="2" t="s">
        <v>85</v>
      </c>
      <c r="BK217" s="162">
        <f t="shared" si="39"/>
        <v>0</v>
      </c>
      <c r="BL217" s="2" t="s">
        <v>190</v>
      </c>
      <c r="BM217" s="161" t="s">
        <v>446</v>
      </c>
    </row>
    <row r="218" spans="2:65" s="16" customFormat="1" ht="6.95" customHeight="1" x14ac:dyDescent="0.25">
      <c r="B218" s="29"/>
      <c r="C218" s="30"/>
      <c r="D218" s="30"/>
      <c r="E218" s="30"/>
      <c r="F218" s="30"/>
      <c r="G218" s="30"/>
      <c r="H218" s="30"/>
      <c r="I218" s="107"/>
      <c r="J218" s="30"/>
      <c r="K218" s="30"/>
      <c r="L218" s="17"/>
    </row>
  </sheetData>
  <mergeCells count="12">
    <mergeCell ref="E123:H123"/>
    <mergeCell ref="L2:V2"/>
    <mergeCell ref="E7:H7"/>
    <mergeCell ref="E9:H9"/>
    <mergeCell ref="E11:H11"/>
    <mergeCell ref="E20:H20"/>
    <mergeCell ref="E29:H29"/>
    <mergeCell ref="E85:H85"/>
    <mergeCell ref="E87:H87"/>
    <mergeCell ref="E89:H89"/>
    <mergeCell ref="E119:H119"/>
    <mergeCell ref="E121:H1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7453D-3B62-47C2-B502-8FF840B6107C}">
  <dimension ref="B2:BM158"/>
  <sheetViews>
    <sheetView showGridLines="0" workbookViewId="0">
      <selection activeCell="F41" sqref="F41"/>
    </sheetView>
  </sheetViews>
  <sheetFormatPr defaultRowHeight="15" x14ac:dyDescent="0.25"/>
  <cols>
    <col min="1" max="1" width="7.140625" customWidth="1"/>
    <col min="2" max="2" width="1.42578125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" customWidth="1"/>
    <col min="8" max="8" width="9.85546875" customWidth="1"/>
    <col min="9" max="9" width="17.28515625" style="80" customWidth="1"/>
    <col min="10" max="10" width="17.28515625" customWidth="1"/>
    <col min="11" max="11" width="17.28515625" hidden="1" customWidth="1"/>
    <col min="12" max="12" width="1.7109375" customWidth="1"/>
    <col min="13" max="13" width="9.28515625" hidden="1" customWidth="1"/>
    <col min="14" max="14" width="9.140625" hidden="1" customWidth="1"/>
    <col min="15" max="20" width="12.140625" hidden="1" customWidth="1"/>
    <col min="21" max="21" width="14" hidden="1" customWidth="1"/>
    <col min="22" max="22" width="10.5703125" customWidth="1"/>
    <col min="23" max="23" width="14" customWidth="1"/>
    <col min="24" max="24" width="10.5703125" customWidth="1"/>
    <col min="25" max="25" width="12.85546875" customWidth="1"/>
    <col min="26" max="26" width="9.42578125" customWidth="1"/>
    <col min="27" max="27" width="12.85546875" customWidth="1"/>
    <col min="28" max="28" width="14" customWidth="1"/>
    <col min="29" max="29" width="9.42578125" customWidth="1"/>
    <col min="30" max="30" width="12.85546875" customWidth="1"/>
    <col min="31" max="31" width="14" customWidth="1"/>
  </cols>
  <sheetData>
    <row r="2" spans="2:46" ht="36.950000000000003" customHeight="1" x14ac:dyDescent="0.25"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AT2" s="2" t="s">
        <v>89</v>
      </c>
    </row>
    <row r="3" spans="2:46" ht="6.95" customHeight="1" x14ac:dyDescent="0.25">
      <c r="B3" s="3"/>
      <c r="C3" s="4"/>
      <c r="D3" s="4"/>
      <c r="E3" s="4"/>
      <c r="F3" s="4"/>
      <c r="G3" s="4"/>
      <c r="H3" s="4"/>
      <c r="I3" s="81"/>
      <c r="J3" s="4"/>
      <c r="K3" s="4"/>
      <c r="L3" s="5"/>
      <c r="AT3" s="2" t="s">
        <v>73</v>
      </c>
    </row>
    <row r="4" spans="2:46" ht="24.95" customHeight="1" x14ac:dyDescent="0.25">
      <c r="B4" s="5"/>
      <c r="D4" s="6" t="s">
        <v>92</v>
      </c>
      <c r="L4" s="5"/>
      <c r="M4" s="82" t="s">
        <v>9</v>
      </c>
      <c r="AT4" s="2" t="s">
        <v>4</v>
      </c>
    </row>
    <row r="5" spans="2:46" ht="6.95" customHeight="1" x14ac:dyDescent="0.25">
      <c r="B5" s="5"/>
      <c r="L5" s="5"/>
    </row>
    <row r="6" spans="2:46" ht="12" customHeight="1" x14ac:dyDescent="0.25">
      <c r="B6" s="5"/>
      <c r="D6" s="11" t="s">
        <v>15</v>
      </c>
      <c r="L6" s="5"/>
    </row>
    <row r="7" spans="2:46" ht="23.25" customHeight="1" x14ac:dyDescent="0.25">
      <c r="B7" s="5"/>
      <c r="E7" s="223" t="str">
        <f>'Rekapitulácia stavby'!K6</f>
        <v>DOBUDOVANIE ZÁKLADNEJ TECHNICKEJ INFRAŠTRUKTÚRY V OBCI ŠARIŠSKÉ JASTRABIE</v>
      </c>
      <c r="F7" s="224"/>
      <c r="G7" s="224"/>
      <c r="H7" s="224"/>
      <c r="L7" s="5"/>
    </row>
    <row r="8" spans="2:46" ht="12" customHeight="1" x14ac:dyDescent="0.25">
      <c r="B8" s="5"/>
      <c r="D8" s="11" t="s">
        <v>93</v>
      </c>
      <c r="L8" s="5"/>
    </row>
    <row r="9" spans="2:46" s="16" customFormat="1" ht="16.5" customHeight="1" x14ac:dyDescent="0.25">
      <c r="B9" s="17"/>
      <c r="E9" s="223" t="s">
        <v>94</v>
      </c>
      <c r="F9" s="222"/>
      <c r="G9" s="222"/>
      <c r="H9" s="222"/>
      <c r="I9" s="83"/>
      <c r="L9" s="17"/>
    </row>
    <row r="10" spans="2:46" s="16" customFormat="1" ht="12" customHeight="1" x14ac:dyDescent="0.25">
      <c r="B10" s="17"/>
      <c r="D10" s="11" t="s">
        <v>95</v>
      </c>
      <c r="I10" s="83"/>
      <c r="L10" s="17"/>
    </row>
    <row r="11" spans="2:46" s="16" customFormat="1" ht="16.5" customHeight="1" x14ac:dyDescent="0.25">
      <c r="B11" s="17"/>
      <c r="E11" s="201" t="s">
        <v>447</v>
      </c>
      <c r="F11" s="222"/>
      <c r="G11" s="222"/>
      <c r="H11" s="222"/>
      <c r="I11" s="83"/>
      <c r="L11" s="17"/>
    </row>
    <row r="12" spans="2:46" s="16" customFormat="1" x14ac:dyDescent="0.25">
      <c r="B12" s="17"/>
      <c r="I12" s="83"/>
      <c r="L12" s="17"/>
    </row>
    <row r="13" spans="2:46" s="16" customFormat="1" ht="12" customHeight="1" x14ac:dyDescent="0.25">
      <c r="B13" s="17"/>
      <c r="D13" s="11" t="s">
        <v>17</v>
      </c>
      <c r="F13" s="12" t="s">
        <v>1</v>
      </c>
      <c r="I13" s="84" t="s">
        <v>18</v>
      </c>
      <c r="J13" s="12" t="s">
        <v>1</v>
      </c>
      <c r="L13" s="17"/>
    </row>
    <row r="14" spans="2:46" s="16" customFormat="1" ht="12" customHeight="1" x14ac:dyDescent="0.25">
      <c r="B14" s="17"/>
      <c r="D14" s="11" t="s">
        <v>19</v>
      </c>
      <c r="F14" s="12" t="s">
        <v>20</v>
      </c>
      <c r="I14" s="84" t="s">
        <v>21</v>
      </c>
      <c r="J14" s="85"/>
      <c r="L14" s="17"/>
    </row>
    <row r="15" spans="2:46" s="16" customFormat="1" ht="10.9" customHeight="1" x14ac:dyDescent="0.25">
      <c r="B15" s="17"/>
      <c r="I15" s="83"/>
      <c r="L15" s="17"/>
    </row>
    <row r="16" spans="2:46" s="16" customFormat="1" ht="12" customHeight="1" x14ac:dyDescent="0.25">
      <c r="B16" s="17"/>
      <c r="D16" s="11" t="s">
        <v>22</v>
      </c>
      <c r="I16" s="84" t="s">
        <v>23</v>
      </c>
      <c r="J16" s="12" t="s">
        <v>1</v>
      </c>
      <c r="L16" s="17"/>
    </row>
    <row r="17" spans="2:12" s="16" customFormat="1" ht="18" customHeight="1" x14ac:dyDescent="0.25">
      <c r="B17" s="17"/>
      <c r="E17" s="12" t="s">
        <v>24</v>
      </c>
      <c r="I17" s="84" t="s">
        <v>25</v>
      </c>
      <c r="J17" s="12" t="s">
        <v>1</v>
      </c>
      <c r="L17" s="17"/>
    </row>
    <row r="18" spans="2:12" s="16" customFormat="1" ht="6.95" customHeight="1" x14ac:dyDescent="0.25">
      <c r="B18" s="17"/>
      <c r="I18" s="83"/>
      <c r="L18" s="17"/>
    </row>
    <row r="19" spans="2:12" s="16" customFormat="1" ht="12" customHeight="1" x14ac:dyDescent="0.25">
      <c r="B19" s="17"/>
      <c r="D19" s="11" t="s">
        <v>26</v>
      </c>
      <c r="I19" s="84" t="s">
        <v>23</v>
      </c>
      <c r="J19" s="13" t="str">
        <f>'Rekapitulácia stavby'!AN13</f>
        <v>Vyplň údaj</v>
      </c>
      <c r="L19" s="17"/>
    </row>
    <row r="20" spans="2:12" s="16" customFormat="1" ht="18" customHeight="1" x14ac:dyDescent="0.25">
      <c r="B20" s="17"/>
      <c r="E20" s="225" t="str">
        <f>'Rekapitulácia stavby'!E14</f>
        <v>Vyplň údaj</v>
      </c>
      <c r="F20" s="211"/>
      <c r="G20" s="211"/>
      <c r="H20" s="211"/>
      <c r="I20" s="84" t="s">
        <v>25</v>
      </c>
      <c r="J20" s="13" t="str">
        <f>'Rekapitulácia stavby'!AN14</f>
        <v>Vyplň údaj</v>
      </c>
      <c r="L20" s="17"/>
    </row>
    <row r="21" spans="2:12" s="16" customFormat="1" ht="6.95" customHeight="1" x14ac:dyDescent="0.25">
      <c r="B21" s="17"/>
      <c r="I21" s="83"/>
      <c r="L21" s="17"/>
    </row>
    <row r="22" spans="2:12" s="16" customFormat="1" ht="12" customHeight="1" x14ac:dyDescent="0.25">
      <c r="B22" s="17"/>
      <c r="D22" s="11" t="s">
        <v>28</v>
      </c>
      <c r="I22" s="84" t="s">
        <v>23</v>
      </c>
      <c r="J22" s="12" t="s">
        <v>1</v>
      </c>
      <c r="L22" s="17"/>
    </row>
    <row r="23" spans="2:12" s="16" customFormat="1" ht="18" customHeight="1" x14ac:dyDescent="0.25">
      <c r="B23" s="17"/>
      <c r="E23" s="12"/>
      <c r="I23" s="84" t="s">
        <v>25</v>
      </c>
      <c r="J23" s="12" t="s">
        <v>1</v>
      </c>
      <c r="L23" s="17"/>
    </row>
    <row r="24" spans="2:12" s="16" customFormat="1" ht="6.95" customHeight="1" x14ac:dyDescent="0.25">
      <c r="B24" s="17"/>
      <c r="I24" s="83"/>
      <c r="L24" s="17"/>
    </row>
    <row r="25" spans="2:12" s="16" customFormat="1" ht="12" customHeight="1" x14ac:dyDescent="0.25">
      <c r="B25" s="17"/>
      <c r="D25" s="11" t="s">
        <v>30</v>
      </c>
      <c r="I25" s="84" t="s">
        <v>23</v>
      </c>
      <c r="J25" s="12" t="str">
        <f>IF('Rekapitulácia stavby'!AN19="","",'Rekapitulácia stavby'!AN19)</f>
        <v/>
      </c>
      <c r="L25" s="17"/>
    </row>
    <row r="26" spans="2:12" s="16" customFormat="1" ht="18" customHeight="1" x14ac:dyDescent="0.25">
      <c r="B26" s="17"/>
      <c r="E26" s="12" t="str">
        <f>IF('Rekapitulácia stavby'!E20="","",'Rekapitulácia stavby'!E20)</f>
        <v xml:space="preserve"> </v>
      </c>
      <c r="I26" s="84" t="s">
        <v>25</v>
      </c>
      <c r="J26" s="12" t="str">
        <f>IF('Rekapitulácia stavby'!AN20="","",'Rekapitulácia stavby'!AN20)</f>
        <v/>
      </c>
      <c r="L26" s="17"/>
    </row>
    <row r="27" spans="2:12" s="16" customFormat="1" ht="6.95" customHeight="1" x14ac:dyDescent="0.25">
      <c r="B27" s="17"/>
      <c r="I27" s="83"/>
      <c r="L27" s="17"/>
    </row>
    <row r="28" spans="2:12" s="16" customFormat="1" ht="12" customHeight="1" x14ac:dyDescent="0.25">
      <c r="B28" s="17"/>
      <c r="D28" s="11" t="s">
        <v>32</v>
      </c>
      <c r="I28" s="83"/>
      <c r="L28" s="17"/>
    </row>
    <row r="29" spans="2:12" s="86" customFormat="1" ht="16.5" customHeight="1" x14ac:dyDescent="0.25">
      <c r="B29" s="87"/>
      <c r="E29" s="218" t="s">
        <v>1</v>
      </c>
      <c r="F29" s="218"/>
      <c r="G29" s="218"/>
      <c r="H29" s="218"/>
      <c r="I29" s="88"/>
      <c r="L29" s="87"/>
    </row>
    <row r="30" spans="2:12" s="16" customFormat="1" ht="6.95" customHeight="1" x14ac:dyDescent="0.25">
      <c r="B30" s="17"/>
      <c r="I30" s="83"/>
      <c r="L30" s="17"/>
    </row>
    <row r="31" spans="2:12" s="16" customFormat="1" ht="6.95" customHeight="1" x14ac:dyDescent="0.25">
      <c r="B31" s="17"/>
      <c r="D31" s="39"/>
      <c r="E31" s="39"/>
      <c r="F31" s="39"/>
      <c r="G31" s="39"/>
      <c r="H31" s="39"/>
      <c r="I31" s="89"/>
      <c r="J31" s="39"/>
      <c r="K31" s="39"/>
      <c r="L31" s="17"/>
    </row>
    <row r="32" spans="2:12" s="16" customFormat="1" ht="25.35" customHeight="1" x14ac:dyDescent="0.25">
      <c r="B32" s="17"/>
      <c r="D32" s="90" t="s">
        <v>33</v>
      </c>
      <c r="I32" s="83"/>
      <c r="J32" s="91">
        <f>ROUND(J126, 2)</f>
        <v>0</v>
      </c>
      <c r="L32" s="17"/>
    </row>
    <row r="33" spans="2:12" s="16" customFormat="1" ht="6.95" customHeight="1" x14ac:dyDescent="0.25">
      <c r="B33" s="17"/>
      <c r="D33" s="39"/>
      <c r="E33" s="39"/>
      <c r="F33" s="39"/>
      <c r="G33" s="39"/>
      <c r="H33" s="39"/>
      <c r="I33" s="89"/>
      <c r="J33" s="39"/>
      <c r="K33" s="39"/>
      <c r="L33" s="17"/>
    </row>
    <row r="34" spans="2:12" s="16" customFormat="1" ht="14.45" customHeight="1" x14ac:dyDescent="0.25">
      <c r="B34" s="17"/>
      <c r="F34" s="92" t="s">
        <v>35</v>
      </c>
      <c r="I34" s="93" t="s">
        <v>34</v>
      </c>
      <c r="J34" s="92" t="s">
        <v>36</v>
      </c>
      <c r="L34" s="17"/>
    </row>
    <row r="35" spans="2:12" s="16" customFormat="1" ht="14.45" customHeight="1" x14ac:dyDescent="0.25">
      <c r="B35" s="17"/>
      <c r="D35" s="94" t="s">
        <v>37</v>
      </c>
      <c r="E35" s="11" t="s">
        <v>38</v>
      </c>
      <c r="F35" s="73">
        <f>ROUND((SUM(BE126:BE157)),  2)</f>
        <v>0</v>
      </c>
      <c r="I35" s="95">
        <v>0.2</v>
      </c>
      <c r="J35" s="73">
        <f>ROUND(((SUM(BE126:BE157))*I35),  2)</f>
        <v>0</v>
      </c>
      <c r="L35" s="17"/>
    </row>
    <row r="36" spans="2:12" s="16" customFormat="1" ht="14.45" customHeight="1" x14ac:dyDescent="0.25">
      <c r="B36" s="17"/>
      <c r="E36" s="11" t="s">
        <v>39</v>
      </c>
      <c r="F36" s="73">
        <f>ROUND((SUM(BF126:BF157)),  2)</f>
        <v>0</v>
      </c>
      <c r="I36" s="95">
        <v>0.2</v>
      </c>
      <c r="J36" s="73">
        <f>ROUND(((SUM(BF126:BF157))*I36),  2)</f>
        <v>0</v>
      </c>
      <c r="L36" s="17"/>
    </row>
    <row r="37" spans="2:12" s="16" customFormat="1" ht="14.45" hidden="1" customHeight="1" x14ac:dyDescent="0.25">
      <c r="B37" s="17"/>
      <c r="E37" s="11" t="s">
        <v>40</v>
      </c>
      <c r="F37" s="73">
        <f>ROUND((SUM(BG126:BG157)),  2)</f>
        <v>0</v>
      </c>
      <c r="I37" s="95">
        <v>0.2</v>
      </c>
      <c r="J37" s="73">
        <f>0</f>
        <v>0</v>
      </c>
      <c r="L37" s="17"/>
    </row>
    <row r="38" spans="2:12" s="16" customFormat="1" ht="14.45" hidden="1" customHeight="1" x14ac:dyDescent="0.25">
      <c r="B38" s="17"/>
      <c r="E38" s="11" t="s">
        <v>41</v>
      </c>
      <c r="F38" s="73">
        <f>ROUND((SUM(BH126:BH157)),  2)</f>
        <v>0</v>
      </c>
      <c r="I38" s="95">
        <v>0.2</v>
      </c>
      <c r="J38" s="73">
        <f>0</f>
        <v>0</v>
      </c>
      <c r="L38" s="17"/>
    </row>
    <row r="39" spans="2:12" s="16" customFormat="1" ht="14.45" hidden="1" customHeight="1" x14ac:dyDescent="0.25">
      <c r="B39" s="17"/>
      <c r="E39" s="11" t="s">
        <v>42</v>
      </c>
      <c r="F39" s="73">
        <f>ROUND((SUM(BI126:BI157)),  2)</f>
        <v>0</v>
      </c>
      <c r="I39" s="95">
        <v>0</v>
      </c>
      <c r="J39" s="73">
        <f>0</f>
        <v>0</v>
      </c>
      <c r="L39" s="17"/>
    </row>
    <row r="40" spans="2:12" s="16" customFormat="1" ht="6.95" customHeight="1" x14ac:dyDescent="0.25">
      <c r="B40" s="17"/>
      <c r="I40" s="83"/>
      <c r="L40" s="17"/>
    </row>
    <row r="41" spans="2:12" s="16" customFormat="1" ht="25.35" customHeight="1" x14ac:dyDescent="0.25">
      <c r="B41" s="17"/>
      <c r="C41" s="96"/>
      <c r="D41" s="97" t="s">
        <v>43</v>
      </c>
      <c r="E41" s="42"/>
      <c r="F41" s="42"/>
      <c r="G41" s="98" t="s">
        <v>44</v>
      </c>
      <c r="H41" s="99" t="s">
        <v>45</v>
      </c>
      <c r="I41" s="100"/>
      <c r="J41" s="101">
        <f>SUM(J32:J39)</f>
        <v>0</v>
      </c>
      <c r="K41" s="102"/>
      <c r="L41" s="17"/>
    </row>
    <row r="42" spans="2:12" s="16" customFormat="1" ht="14.45" customHeight="1" x14ac:dyDescent="0.25">
      <c r="B42" s="17"/>
      <c r="I42" s="83"/>
      <c r="L42" s="17"/>
    </row>
    <row r="43" spans="2:12" ht="14.45" customHeight="1" x14ac:dyDescent="0.25">
      <c r="B43" s="5"/>
      <c r="L43" s="5"/>
    </row>
    <row r="44" spans="2:12" ht="14.45" customHeight="1" x14ac:dyDescent="0.25">
      <c r="B44" s="5"/>
      <c r="L44" s="5"/>
    </row>
    <row r="45" spans="2:12" ht="14.45" customHeight="1" x14ac:dyDescent="0.25">
      <c r="B45" s="5"/>
      <c r="L45" s="5"/>
    </row>
    <row r="46" spans="2:12" ht="14.45" customHeight="1" x14ac:dyDescent="0.25">
      <c r="B46" s="5"/>
      <c r="L46" s="5"/>
    </row>
    <row r="47" spans="2:12" ht="14.45" customHeight="1" x14ac:dyDescent="0.25">
      <c r="B47" s="5"/>
      <c r="L47" s="5"/>
    </row>
    <row r="48" spans="2:12" ht="14.45" customHeight="1" x14ac:dyDescent="0.25">
      <c r="B48" s="5"/>
      <c r="L48" s="5"/>
    </row>
    <row r="49" spans="2:12" ht="14.45" customHeight="1" x14ac:dyDescent="0.25">
      <c r="B49" s="5"/>
      <c r="L49" s="5"/>
    </row>
    <row r="50" spans="2:12" s="16" customFormat="1" ht="14.45" customHeight="1" x14ac:dyDescent="0.25">
      <c r="B50" s="17"/>
      <c r="D50" s="26" t="s">
        <v>46</v>
      </c>
      <c r="E50" s="27"/>
      <c r="F50" s="27"/>
      <c r="G50" s="26" t="s">
        <v>47</v>
      </c>
      <c r="H50" s="27"/>
      <c r="I50" s="103"/>
      <c r="J50" s="27"/>
      <c r="K50" s="27"/>
      <c r="L50" s="17"/>
    </row>
    <row r="51" spans="2:12" x14ac:dyDescent="0.25">
      <c r="B51" s="5"/>
      <c r="L51" s="5"/>
    </row>
    <row r="52" spans="2:12" x14ac:dyDescent="0.25">
      <c r="B52" s="5"/>
      <c r="L52" s="5"/>
    </row>
    <row r="53" spans="2:12" x14ac:dyDescent="0.25">
      <c r="B53" s="5"/>
      <c r="L53" s="5"/>
    </row>
    <row r="54" spans="2:12" x14ac:dyDescent="0.25">
      <c r="B54" s="5"/>
      <c r="L54" s="5"/>
    </row>
    <row r="55" spans="2:12" x14ac:dyDescent="0.25">
      <c r="B55" s="5"/>
      <c r="L55" s="5"/>
    </row>
    <row r="56" spans="2:12" x14ac:dyDescent="0.25">
      <c r="B56" s="5"/>
      <c r="L56" s="5"/>
    </row>
    <row r="57" spans="2:12" x14ac:dyDescent="0.25">
      <c r="B57" s="5"/>
      <c r="L57" s="5"/>
    </row>
    <row r="58" spans="2:12" x14ac:dyDescent="0.25">
      <c r="B58" s="5"/>
      <c r="L58" s="5"/>
    </row>
    <row r="59" spans="2:12" x14ac:dyDescent="0.25">
      <c r="B59" s="5"/>
      <c r="L59" s="5"/>
    </row>
    <row r="60" spans="2:12" x14ac:dyDescent="0.25">
      <c r="B60" s="5"/>
      <c r="L60" s="5"/>
    </row>
    <row r="61" spans="2:12" s="16" customFormat="1" x14ac:dyDescent="0.25">
      <c r="B61" s="17"/>
      <c r="D61" s="28" t="s">
        <v>48</v>
      </c>
      <c r="E61" s="19"/>
      <c r="F61" s="104" t="s">
        <v>49</v>
      </c>
      <c r="G61" s="28" t="s">
        <v>48</v>
      </c>
      <c r="H61" s="19"/>
      <c r="I61" s="105"/>
      <c r="J61" s="106" t="s">
        <v>49</v>
      </c>
      <c r="K61" s="19"/>
      <c r="L61" s="17"/>
    </row>
    <row r="62" spans="2:12" x14ac:dyDescent="0.25">
      <c r="B62" s="5"/>
      <c r="L62" s="5"/>
    </row>
    <row r="63" spans="2:12" x14ac:dyDescent="0.25">
      <c r="B63" s="5"/>
      <c r="L63" s="5"/>
    </row>
    <row r="64" spans="2:12" x14ac:dyDescent="0.25">
      <c r="B64" s="5"/>
      <c r="L64" s="5"/>
    </row>
    <row r="65" spans="2:12" s="16" customFormat="1" x14ac:dyDescent="0.25">
      <c r="B65" s="17"/>
      <c r="D65" s="26" t="s">
        <v>50</v>
      </c>
      <c r="E65" s="27"/>
      <c r="F65" s="27"/>
      <c r="G65" s="26" t="s">
        <v>51</v>
      </c>
      <c r="H65" s="27"/>
      <c r="I65" s="103"/>
      <c r="J65" s="27"/>
      <c r="K65" s="27"/>
      <c r="L65" s="17"/>
    </row>
    <row r="66" spans="2:12" x14ac:dyDescent="0.25">
      <c r="B66" s="5"/>
      <c r="L66" s="5"/>
    </row>
    <row r="67" spans="2:12" x14ac:dyDescent="0.25">
      <c r="B67" s="5"/>
      <c r="L67" s="5"/>
    </row>
    <row r="68" spans="2:12" x14ac:dyDescent="0.25">
      <c r="B68" s="5"/>
      <c r="L68" s="5"/>
    </row>
    <row r="69" spans="2:12" x14ac:dyDescent="0.25">
      <c r="B69" s="5"/>
      <c r="L69" s="5"/>
    </row>
    <row r="70" spans="2:12" x14ac:dyDescent="0.25">
      <c r="B70" s="5"/>
      <c r="L70" s="5"/>
    </row>
    <row r="71" spans="2:12" x14ac:dyDescent="0.25">
      <c r="B71" s="5"/>
      <c r="L71" s="5"/>
    </row>
    <row r="72" spans="2:12" x14ac:dyDescent="0.25">
      <c r="B72" s="5"/>
      <c r="L72" s="5"/>
    </row>
    <row r="73" spans="2:12" x14ac:dyDescent="0.25">
      <c r="B73" s="5"/>
      <c r="L73" s="5"/>
    </row>
    <row r="74" spans="2:12" x14ac:dyDescent="0.25">
      <c r="B74" s="5"/>
      <c r="L74" s="5"/>
    </row>
    <row r="75" spans="2:12" x14ac:dyDescent="0.25">
      <c r="B75" s="5"/>
      <c r="L75" s="5"/>
    </row>
    <row r="76" spans="2:12" s="16" customFormat="1" x14ac:dyDescent="0.25">
      <c r="B76" s="17"/>
      <c r="D76" s="28" t="s">
        <v>48</v>
      </c>
      <c r="E76" s="19"/>
      <c r="F76" s="104" t="s">
        <v>49</v>
      </c>
      <c r="G76" s="28" t="s">
        <v>48</v>
      </c>
      <c r="H76" s="19"/>
      <c r="I76" s="105"/>
      <c r="J76" s="106" t="s">
        <v>49</v>
      </c>
      <c r="K76" s="19"/>
      <c r="L76" s="17"/>
    </row>
    <row r="77" spans="2:12" s="16" customFormat="1" ht="14.45" customHeight="1" x14ac:dyDescent="0.25">
      <c r="B77" s="29"/>
      <c r="C77" s="30"/>
      <c r="D77" s="30"/>
      <c r="E77" s="30"/>
      <c r="F77" s="30"/>
      <c r="G77" s="30"/>
      <c r="H77" s="30"/>
      <c r="I77" s="107"/>
      <c r="J77" s="30"/>
      <c r="K77" s="30"/>
      <c r="L77" s="17"/>
    </row>
    <row r="81" spans="2:12" s="16" customFormat="1" ht="6.95" customHeight="1" x14ac:dyDescent="0.25">
      <c r="B81" s="31"/>
      <c r="C81" s="32"/>
      <c r="D81" s="32"/>
      <c r="E81" s="32"/>
      <c r="F81" s="32"/>
      <c r="G81" s="32"/>
      <c r="H81" s="32"/>
      <c r="I81" s="108"/>
      <c r="J81" s="32"/>
      <c r="K81" s="32"/>
      <c r="L81" s="17"/>
    </row>
    <row r="82" spans="2:12" s="16" customFormat="1" ht="24.95" customHeight="1" x14ac:dyDescent="0.25">
      <c r="B82" s="17"/>
      <c r="C82" s="6" t="s">
        <v>97</v>
      </c>
      <c r="I82" s="83"/>
      <c r="L82" s="17"/>
    </row>
    <row r="83" spans="2:12" s="16" customFormat="1" ht="6.95" customHeight="1" x14ac:dyDescent="0.25">
      <c r="B83" s="17"/>
      <c r="I83" s="83"/>
      <c r="L83" s="17"/>
    </row>
    <row r="84" spans="2:12" s="16" customFormat="1" ht="12" customHeight="1" x14ac:dyDescent="0.25">
      <c r="B84" s="17"/>
      <c r="C84" s="11" t="s">
        <v>15</v>
      </c>
      <c r="I84" s="83"/>
      <c r="L84" s="17"/>
    </row>
    <row r="85" spans="2:12" s="16" customFormat="1" ht="23.25" customHeight="1" x14ac:dyDescent="0.25">
      <c r="B85" s="17"/>
      <c r="E85" s="223" t="str">
        <f>E7</f>
        <v>DOBUDOVANIE ZÁKLADNEJ TECHNICKEJ INFRAŠTRUKTÚRY V OBCI ŠARIŠSKÉ JASTRABIE</v>
      </c>
      <c r="F85" s="224"/>
      <c r="G85" s="224"/>
      <c r="H85" s="224"/>
      <c r="I85" s="83"/>
      <c r="L85" s="17"/>
    </row>
    <row r="86" spans="2:12" ht="12" customHeight="1" x14ac:dyDescent="0.25">
      <c r="B86" s="5"/>
      <c r="C86" s="11" t="s">
        <v>93</v>
      </c>
      <c r="L86" s="5"/>
    </row>
    <row r="87" spans="2:12" s="16" customFormat="1" ht="16.5" customHeight="1" x14ac:dyDescent="0.25">
      <c r="B87" s="17"/>
      <c r="E87" s="223" t="s">
        <v>94</v>
      </c>
      <c r="F87" s="222"/>
      <c r="G87" s="222"/>
      <c r="H87" s="222"/>
      <c r="I87" s="83"/>
      <c r="L87" s="17"/>
    </row>
    <row r="88" spans="2:12" s="16" customFormat="1" ht="12" customHeight="1" x14ac:dyDescent="0.25">
      <c r="B88" s="17"/>
      <c r="C88" s="11" t="s">
        <v>95</v>
      </c>
      <c r="I88" s="83"/>
      <c r="L88" s="17"/>
    </row>
    <row r="89" spans="2:12" s="16" customFormat="1" ht="16.5" customHeight="1" x14ac:dyDescent="0.25">
      <c r="B89" s="17"/>
      <c r="E89" s="201" t="str">
        <f>E11</f>
        <v>02 - Chodník</v>
      </c>
      <c r="F89" s="222"/>
      <c r="G89" s="222"/>
      <c r="H89" s="222"/>
      <c r="I89" s="83"/>
      <c r="L89" s="17"/>
    </row>
    <row r="90" spans="2:12" s="16" customFormat="1" ht="6.95" customHeight="1" x14ac:dyDescent="0.25">
      <c r="B90" s="17"/>
      <c r="I90" s="83"/>
      <c r="L90" s="17"/>
    </row>
    <row r="91" spans="2:12" s="16" customFormat="1" ht="12" customHeight="1" x14ac:dyDescent="0.25">
      <c r="B91" s="17"/>
      <c r="C91" s="11" t="s">
        <v>19</v>
      </c>
      <c r="F91" s="12" t="str">
        <f>F14</f>
        <v>ŠARIŠSKÉ JASTRABIE</v>
      </c>
      <c r="I91" s="84" t="s">
        <v>21</v>
      </c>
      <c r="J91" s="85" t="str">
        <f>IF(J14="","",J14)</f>
        <v/>
      </c>
      <c r="L91" s="17"/>
    </row>
    <row r="92" spans="2:12" s="16" customFormat="1" ht="6.95" customHeight="1" x14ac:dyDescent="0.25">
      <c r="B92" s="17"/>
      <c r="I92" s="83"/>
      <c r="L92" s="17"/>
    </row>
    <row r="93" spans="2:12" s="16" customFormat="1" ht="15.2" customHeight="1" x14ac:dyDescent="0.25">
      <c r="B93" s="17"/>
      <c r="C93" s="11" t="s">
        <v>22</v>
      </c>
      <c r="F93" s="12" t="str">
        <f>E17</f>
        <v xml:space="preserve"> OBEC ŠARIŠSKÉ JASTRABIE</v>
      </c>
      <c r="I93" s="84" t="s">
        <v>28</v>
      </c>
      <c r="J93" s="109">
        <f>E23</f>
        <v>0</v>
      </c>
      <c r="L93" s="17"/>
    </row>
    <row r="94" spans="2:12" s="16" customFormat="1" ht="15.2" customHeight="1" x14ac:dyDescent="0.25">
      <c r="B94" s="17"/>
      <c r="C94" s="11" t="s">
        <v>26</v>
      </c>
      <c r="F94" s="12" t="str">
        <f>IF(E20="","",E20)</f>
        <v>Vyplň údaj</v>
      </c>
      <c r="I94" s="84" t="s">
        <v>30</v>
      </c>
      <c r="J94" s="109" t="str">
        <f>E26</f>
        <v xml:space="preserve"> </v>
      </c>
      <c r="L94" s="17"/>
    </row>
    <row r="95" spans="2:12" s="16" customFormat="1" ht="10.35" customHeight="1" x14ac:dyDescent="0.25">
      <c r="B95" s="17"/>
      <c r="I95" s="83"/>
      <c r="L95" s="17"/>
    </row>
    <row r="96" spans="2:12" s="16" customFormat="1" ht="29.25" customHeight="1" x14ac:dyDescent="0.25">
      <c r="B96" s="17"/>
      <c r="C96" s="110" t="s">
        <v>98</v>
      </c>
      <c r="D96" s="96"/>
      <c r="E96" s="96"/>
      <c r="F96" s="96"/>
      <c r="G96" s="96"/>
      <c r="H96" s="96"/>
      <c r="I96" s="111"/>
      <c r="J96" s="112" t="s">
        <v>99</v>
      </c>
      <c r="K96" s="96"/>
      <c r="L96" s="17"/>
    </row>
    <row r="97" spans="2:47" s="16" customFormat="1" ht="10.35" customHeight="1" x14ac:dyDescent="0.25">
      <c r="B97" s="17"/>
      <c r="I97" s="83"/>
      <c r="L97" s="17"/>
    </row>
    <row r="98" spans="2:47" s="16" customFormat="1" ht="22.9" customHeight="1" x14ac:dyDescent="0.25">
      <c r="B98" s="17"/>
      <c r="C98" s="113" t="s">
        <v>100</v>
      </c>
      <c r="I98" s="83"/>
      <c r="J98" s="91">
        <f>J126</f>
        <v>0</v>
      </c>
      <c r="L98" s="17"/>
      <c r="AU98" s="2" t="s">
        <v>101</v>
      </c>
    </row>
    <row r="99" spans="2:47" s="114" customFormat="1" ht="24.95" customHeight="1" x14ac:dyDescent="0.25">
      <c r="B99" s="115"/>
      <c r="D99" s="116" t="s">
        <v>102</v>
      </c>
      <c r="E99" s="117"/>
      <c r="F99" s="117"/>
      <c r="G99" s="117"/>
      <c r="H99" s="117"/>
      <c r="I99" s="118"/>
      <c r="J99" s="119">
        <f>J127</f>
        <v>0</v>
      </c>
      <c r="L99" s="115"/>
    </row>
    <row r="100" spans="2:47" s="70" customFormat="1" ht="19.899999999999999" customHeight="1" x14ac:dyDescent="0.25">
      <c r="B100" s="120"/>
      <c r="D100" s="121" t="s">
        <v>103</v>
      </c>
      <c r="E100" s="122"/>
      <c r="F100" s="122"/>
      <c r="G100" s="122"/>
      <c r="H100" s="122"/>
      <c r="I100" s="123"/>
      <c r="J100" s="124">
        <f>J128</f>
        <v>0</v>
      </c>
      <c r="L100" s="120"/>
    </row>
    <row r="101" spans="2:47" s="70" customFormat="1" ht="19.899999999999999" customHeight="1" x14ac:dyDescent="0.25">
      <c r="B101" s="120"/>
      <c r="D101" s="121" t="s">
        <v>104</v>
      </c>
      <c r="E101" s="122"/>
      <c r="F101" s="122"/>
      <c r="G101" s="122"/>
      <c r="H101" s="122"/>
      <c r="I101" s="123"/>
      <c r="J101" s="124">
        <f>J140</f>
        <v>0</v>
      </c>
      <c r="L101" s="120"/>
    </row>
    <row r="102" spans="2:47" s="70" customFormat="1" ht="19.899999999999999" customHeight="1" x14ac:dyDescent="0.25">
      <c r="B102" s="120"/>
      <c r="D102" s="121" t="s">
        <v>107</v>
      </c>
      <c r="E102" s="122"/>
      <c r="F102" s="122"/>
      <c r="G102" s="122"/>
      <c r="H102" s="122"/>
      <c r="I102" s="123"/>
      <c r="J102" s="124">
        <f>J142</f>
        <v>0</v>
      </c>
      <c r="L102" s="120"/>
    </row>
    <row r="103" spans="2:47" s="70" customFormat="1" ht="19.899999999999999" customHeight="1" x14ac:dyDescent="0.25">
      <c r="B103" s="120"/>
      <c r="D103" s="121" t="s">
        <v>109</v>
      </c>
      <c r="E103" s="122"/>
      <c r="F103" s="122"/>
      <c r="G103" s="122"/>
      <c r="H103" s="122"/>
      <c r="I103" s="123"/>
      <c r="J103" s="124">
        <f>J149</f>
        <v>0</v>
      </c>
      <c r="L103" s="120"/>
    </row>
    <row r="104" spans="2:47" s="70" customFormat="1" ht="19.899999999999999" customHeight="1" x14ac:dyDescent="0.25">
      <c r="B104" s="120"/>
      <c r="D104" s="121" t="s">
        <v>110</v>
      </c>
      <c r="E104" s="122"/>
      <c r="F104" s="122"/>
      <c r="G104" s="122"/>
      <c r="H104" s="122"/>
      <c r="I104" s="123"/>
      <c r="J104" s="124">
        <f>J156</f>
        <v>0</v>
      </c>
      <c r="L104" s="120"/>
    </row>
    <row r="105" spans="2:47" s="16" customFormat="1" ht="21.75" customHeight="1" x14ac:dyDescent="0.25">
      <c r="B105" s="17"/>
      <c r="I105" s="83"/>
      <c r="L105" s="17"/>
    </row>
    <row r="106" spans="2:47" s="16" customFormat="1" ht="6.95" customHeight="1" x14ac:dyDescent="0.25">
      <c r="B106" s="29"/>
      <c r="C106" s="30"/>
      <c r="D106" s="30"/>
      <c r="E106" s="30"/>
      <c r="F106" s="30"/>
      <c r="G106" s="30"/>
      <c r="H106" s="30"/>
      <c r="I106" s="107"/>
      <c r="J106" s="30"/>
      <c r="K106" s="30"/>
      <c r="L106" s="17"/>
    </row>
    <row r="110" spans="2:47" s="16" customFormat="1" ht="6.95" customHeight="1" x14ac:dyDescent="0.25">
      <c r="B110" s="31"/>
      <c r="C110" s="32"/>
      <c r="D110" s="32"/>
      <c r="E110" s="32"/>
      <c r="F110" s="32"/>
      <c r="G110" s="32"/>
      <c r="H110" s="32"/>
      <c r="I110" s="108"/>
      <c r="J110" s="32"/>
      <c r="K110" s="32"/>
      <c r="L110" s="17"/>
    </row>
    <row r="111" spans="2:47" s="16" customFormat="1" ht="24.95" customHeight="1" x14ac:dyDescent="0.25">
      <c r="B111" s="17"/>
      <c r="C111" s="6" t="s">
        <v>113</v>
      </c>
      <c r="I111" s="83"/>
      <c r="L111" s="17"/>
    </row>
    <row r="112" spans="2:47" s="16" customFormat="1" ht="6.95" customHeight="1" x14ac:dyDescent="0.25">
      <c r="B112" s="17"/>
      <c r="I112" s="83"/>
      <c r="L112" s="17"/>
    </row>
    <row r="113" spans="2:63" s="16" customFormat="1" ht="12" customHeight="1" x14ac:dyDescent="0.25">
      <c r="B113" s="17"/>
      <c r="C113" s="11" t="s">
        <v>15</v>
      </c>
      <c r="I113" s="83"/>
      <c r="L113" s="17"/>
    </row>
    <row r="114" spans="2:63" s="16" customFormat="1" ht="23.25" customHeight="1" x14ac:dyDescent="0.25">
      <c r="B114" s="17"/>
      <c r="E114" s="223" t="str">
        <f>E7</f>
        <v>DOBUDOVANIE ZÁKLADNEJ TECHNICKEJ INFRAŠTRUKTÚRY V OBCI ŠARIŠSKÉ JASTRABIE</v>
      </c>
      <c r="F114" s="224"/>
      <c r="G114" s="224"/>
      <c r="H114" s="224"/>
      <c r="I114" s="83"/>
      <c r="L114" s="17"/>
    </row>
    <row r="115" spans="2:63" ht="12" customHeight="1" x14ac:dyDescent="0.25">
      <c r="B115" s="5"/>
      <c r="C115" s="11" t="s">
        <v>93</v>
      </c>
      <c r="L115" s="5"/>
    </row>
    <row r="116" spans="2:63" s="16" customFormat="1" ht="16.5" customHeight="1" x14ac:dyDescent="0.25">
      <c r="B116" s="17"/>
      <c r="E116" s="223" t="s">
        <v>94</v>
      </c>
      <c r="F116" s="222"/>
      <c r="G116" s="222"/>
      <c r="H116" s="222"/>
      <c r="I116" s="83"/>
      <c r="L116" s="17"/>
    </row>
    <row r="117" spans="2:63" s="16" customFormat="1" ht="12" customHeight="1" x14ac:dyDescent="0.25">
      <c r="B117" s="17"/>
      <c r="C117" s="11" t="s">
        <v>95</v>
      </c>
      <c r="I117" s="83"/>
      <c r="L117" s="17"/>
    </row>
    <row r="118" spans="2:63" s="16" customFormat="1" ht="16.5" customHeight="1" x14ac:dyDescent="0.25">
      <c r="B118" s="17"/>
      <c r="E118" s="201" t="str">
        <f>E11</f>
        <v>02 - Chodník</v>
      </c>
      <c r="F118" s="222"/>
      <c r="G118" s="222"/>
      <c r="H118" s="222"/>
      <c r="I118" s="83"/>
      <c r="L118" s="17"/>
    </row>
    <row r="119" spans="2:63" s="16" customFormat="1" ht="6.95" customHeight="1" x14ac:dyDescent="0.25">
      <c r="B119" s="17"/>
      <c r="I119" s="83"/>
      <c r="L119" s="17"/>
    </row>
    <row r="120" spans="2:63" s="16" customFormat="1" ht="12" customHeight="1" x14ac:dyDescent="0.25">
      <c r="B120" s="17"/>
      <c r="C120" s="11" t="s">
        <v>19</v>
      </c>
      <c r="F120" s="12" t="str">
        <f>F14</f>
        <v>ŠARIŠSKÉ JASTRABIE</v>
      </c>
      <c r="I120" s="84" t="s">
        <v>21</v>
      </c>
      <c r="J120" s="85" t="str">
        <f>IF(J14="","",J14)</f>
        <v/>
      </c>
      <c r="L120" s="17"/>
    </row>
    <row r="121" spans="2:63" s="16" customFormat="1" ht="6.95" customHeight="1" x14ac:dyDescent="0.25">
      <c r="B121" s="17"/>
      <c r="I121" s="83"/>
      <c r="L121" s="17"/>
    </row>
    <row r="122" spans="2:63" s="16" customFormat="1" ht="15.2" customHeight="1" x14ac:dyDescent="0.25">
      <c r="B122" s="17"/>
      <c r="C122" s="11" t="s">
        <v>22</v>
      </c>
      <c r="F122" s="12" t="str">
        <f>E17</f>
        <v xml:space="preserve"> OBEC ŠARIŠSKÉ JASTRABIE</v>
      </c>
      <c r="I122" s="84" t="s">
        <v>28</v>
      </c>
      <c r="J122" s="109">
        <f>E23</f>
        <v>0</v>
      </c>
      <c r="L122" s="17"/>
    </row>
    <row r="123" spans="2:63" s="16" customFormat="1" ht="15.2" customHeight="1" x14ac:dyDescent="0.25">
      <c r="B123" s="17"/>
      <c r="C123" s="11" t="s">
        <v>26</v>
      </c>
      <c r="F123" s="12" t="str">
        <f>IF(E20="","",E20)</f>
        <v>Vyplň údaj</v>
      </c>
      <c r="I123" s="84" t="s">
        <v>30</v>
      </c>
      <c r="J123" s="109" t="str">
        <f>E26</f>
        <v xml:space="preserve"> </v>
      </c>
      <c r="L123" s="17"/>
    </row>
    <row r="124" spans="2:63" s="16" customFormat="1" ht="10.35" customHeight="1" x14ac:dyDescent="0.25">
      <c r="B124" s="17"/>
      <c r="I124" s="83"/>
      <c r="L124" s="17"/>
    </row>
    <row r="125" spans="2:63" s="125" customFormat="1" ht="29.25" customHeight="1" x14ac:dyDescent="0.25">
      <c r="B125" s="126"/>
      <c r="C125" s="127" t="s">
        <v>114</v>
      </c>
      <c r="D125" s="128" t="s">
        <v>58</v>
      </c>
      <c r="E125" s="128" t="s">
        <v>54</v>
      </c>
      <c r="F125" s="128" t="s">
        <v>55</v>
      </c>
      <c r="G125" s="128" t="s">
        <v>115</v>
      </c>
      <c r="H125" s="128" t="s">
        <v>116</v>
      </c>
      <c r="I125" s="129" t="s">
        <v>117</v>
      </c>
      <c r="J125" s="130" t="s">
        <v>99</v>
      </c>
      <c r="K125" s="131" t="s">
        <v>118</v>
      </c>
      <c r="L125" s="126"/>
      <c r="M125" s="44" t="s">
        <v>1</v>
      </c>
      <c r="N125" s="45" t="s">
        <v>37</v>
      </c>
      <c r="O125" s="45" t="s">
        <v>119</v>
      </c>
      <c r="P125" s="45" t="s">
        <v>120</v>
      </c>
      <c r="Q125" s="45" t="s">
        <v>121</v>
      </c>
      <c r="R125" s="45" t="s">
        <v>122</v>
      </c>
      <c r="S125" s="45" t="s">
        <v>123</v>
      </c>
      <c r="T125" s="46" t="s">
        <v>124</v>
      </c>
    </row>
    <row r="126" spans="2:63" s="16" customFormat="1" ht="22.9" customHeight="1" x14ac:dyDescent="0.25">
      <c r="B126" s="17"/>
      <c r="C126" s="50" t="s">
        <v>100</v>
      </c>
      <c r="I126" s="83"/>
      <c r="J126" s="132">
        <f>BK126</f>
        <v>0</v>
      </c>
      <c r="L126" s="17"/>
      <c r="M126" s="47"/>
      <c r="N126" s="39"/>
      <c r="O126" s="39"/>
      <c r="P126" s="133">
        <f>P127</f>
        <v>0</v>
      </c>
      <c r="Q126" s="39"/>
      <c r="R126" s="133">
        <f>R127</f>
        <v>301.54971460000002</v>
      </c>
      <c r="S126" s="39"/>
      <c r="T126" s="134">
        <f>T127</f>
        <v>0</v>
      </c>
      <c r="AT126" s="2" t="s">
        <v>72</v>
      </c>
      <c r="AU126" s="2" t="s">
        <v>101</v>
      </c>
      <c r="BK126" s="135">
        <f>BK127</f>
        <v>0</v>
      </c>
    </row>
    <row r="127" spans="2:63" s="136" customFormat="1" ht="25.9" customHeight="1" x14ac:dyDescent="0.2">
      <c r="B127" s="137"/>
      <c r="D127" s="138" t="s">
        <v>72</v>
      </c>
      <c r="E127" s="139" t="s">
        <v>125</v>
      </c>
      <c r="F127" s="139" t="s">
        <v>126</v>
      </c>
      <c r="I127" s="140"/>
      <c r="J127" s="141">
        <f>BK127</f>
        <v>0</v>
      </c>
      <c r="L127" s="137"/>
      <c r="M127" s="142"/>
      <c r="P127" s="143">
        <f>P128+P140+P142+P149+P156</f>
        <v>0</v>
      </c>
      <c r="R127" s="143">
        <f>R128+R140+R142+R149+R156</f>
        <v>301.54971460000002</v>
      </c>
      <c r="T127" s="144">
        <f>T128+T140+T142+T149+T156</f>
        <v>0</v>
      </c>
      <c r="AR127" s="138" t="s">
        <v>77</v>
      </c>
      <c r="AT127" s="145" t="s">
        <v>72</v>
      </c>
      <c r="AU127" s="145" t="s">
        <v>73</v>
      </c>
      <c r="AY127" s="138" t="s">
        <v>127</v>
      </c>
      <c r="BK127" s="146">
        <f>BK128+BK140+BK142+BK149+BK156</f>
        <v>0</v>
      </c>
    </row>
    <row r="128" spans="2:63" s="136" customFormat="1" ht="22.9" customHeight="1" x14ac:dyDescent="0.2">
      <c r="B128" s="137"/>
      <c r="D128" s="138" t="s">
        <v>72</v>
      </c>
      <c r="E128" s="147" t="s">
        <v>77</v>
      </c>
      <c r="F128" s="147" t="s">
        <v>128</v>
      </c>
      <c r="I128" s="140"/>
      <c r="J128" s="148">
        <f>BK128</f>
        <v>0</v>
      </c>
      <c r="L128" s="137"/>
      <c r="M128" s="142"/>
      <c r="P128" s="143">
        <f>SUM(P129:P139)</f>
        <v>0</v>
      </c>
      <c r="R128" s="143">
        <f>SUM(R129:R139)</f>
        <v>4.6350000000000002E-3</v>
      </c>
      <c r="T128" s="144">
        <f>SUM(T129:T139)</f>
        <v>0</v>
      </c>
      <c r="AR128" s="138" t="s">
        <v>77</v>
      </c>
      <c r="AT128" s="145" t="s">
        <v>72</v>
      </c>
      <c r="AU128" s="145" t="s">
        <v>77</v>
      </c>
      <c r="AY128" s="138" t="s">
        <v>127</v>
      </c>
      <c r="BK128" s="146">
        <f>SUM(BK129:BK139)</f>
        <v>0</v>
      </c>
    </row>
    <row r="129" spans="2:65" s="16" customFormat="1" ht="21.75" customHeight="1" x14ac:dyDescent="0.25">
      <c r="B129" s="17"/>
      <c r="C129" s="149" t="s">
        <v>77</v>
      </c>
      <c r="D129" s="149" t="s">
        <v>129</v>
      </c>
      <c r="E129" s="150" t="s">
        <v>448</v>
      </c>
      <c r="F129" s="151" t="s">
        <v>449</v>
      </c>
      <c r="G129" s="152" t="s">
        <v>141</v>
      </c>
      <c r="H129" s="153">
        <v>72</v>
      </c>
      <c r="I129" s="154"/>
      <c r="J129" s="155">
        <f t="shared" ref="J129:J139" si="0">ROUND(I129*H129,2)</f>
        <v>0</v>
      </c>
      <c r="K129" s="156"/>
      <c r="L129" s="17"/>
      <c r="M129" s="157" t="s">
        <v>1</v>
      </c>
      <c r="N129" s="158" t="s">
        <v>39</v>
      </c>
      <c r="P129" s="159">
        <f t="shared" ref="P129:P139" si="1">O129*H129</f>
        <v>0</v>
      </c>
      <c r="Q129" s="159">
        <v>0</v>
      </c>
      <c r="R129" s="159">
        <f t="shared" ref="R129:R139" si="2">Q129*H129</f>
        <v>0</v>
      </c>
      <c r="S129" s="159">
        <v>0</v>
      </c>
      <c r="T129" s="160">
        <f t="shared" ref="T129:T139" si="3">S129*H129</f>
        <v>0</v>
      </c>
      <c r="AR129" s="161" t="s">
        <v>133</v>
      </c>
      <c r="AT129" s="161" t="s">
        <v>129</v>
      </c>
      <c r="AU129" s="161" t="s">
        <v>85</v>
      </c>
      <c r="AY129" s="2" t="s">
        <v>127</v>
      </c>
      <c r="BE129" s="162">
        <f t="shared" ref="BE129:BE139" si="4">IF(N129="základná",J129,0)</f>
        <v>0</v>
      </c>
      <c r="BF129" s="162">
        <f t="shared" ref="BF129:BF139" si="5">IF(N129="znížená",J129,0)</f>
        <v>0</v>
      </c>
      <c r="BG129" s="162">
        <f t="shared" ref="BG129:BG139" si="6">IF(N129="zákl. prenesená",J129,0)</f>
        <v>0</v>
      </c>
      <c r="BH129" s="162">
        <f t="shared" ref="BH129:BH139" si="7">IF(N129="zníž. prenesená",J129,0)</f>
        <v>0</v>
      </c>
      <c r="BI129" s="162">
        <f t="shared" ref="BI129:BI139" si="8">IF(N129="nulová",J129,0)</f>
        <v>0</v>
      </c>
      <c r="BJ129" s="2" t="s">
        <v>85</v>
      </c>
      <c r="BK129" s="162">
        <f t="shared" ref="BK129:BK139" si="9">ROUND(I129*H129,2)</f>
        <v>0</v>
      </c>
      <c r="BL129" s="2" t="s">
        <v>133</v>
      </c>
      <c r="BM129" s="161" t="s">
        <v>145</v>
      </c>
    </row>
    <row r="130" spans="2:65" s="16" customFormat="1" ht="21.75" customHeight="1" x14ac:dyDescent="0.25">
      <c r="B130" s="17"/>
      <c r="C130" s="149" t="s">
        <v>85</v>
      </c>
      <c r="D130" s="149" t="s">
        <v>129</v>
      </c>
      <c r="E130" s="150" t="s">
        <v>450</v>
      </c>
      <c r="F130" s="151" t="s">
        <v>451</v>
      </c>
      <c r="G130" s="152" t="s">
        <v>141</v>
      </c>
      <c r="H130" s="153">
        <v>70</v>
      </c>
      <c r="I130" s="154"/>
      <c r="J130" s="155">
        <f t="shared" si="0"/>
        <v>0</v>
      </c>
      <c r="K130" s="156"/>
      <c r="L130" s="17"/>
      <c r="M130" s="157" t="s">
        <v>1</v>
      </c>
      <c r="N130" s="158" t="s">
        <v>39</v>
      </c>
      <c r="P130" s="159">
        <f t="shared" si="1"/>
        <v>0</v>
      </c>
      <c r="Q130" s="159">
        <v>0</v>
      </c>
      <c r="R130" s="159">
        <f t="shared" si="2"/>
        <v>0</v>
      </c>
      <c r="S130" s="159">
        <v>0</v>
      </c>
      <c r="T130" s="160">
        <f t="shared" si="3"/>
        <v>0</v>
      </c>
      <c r="AR130" s="161" t="s">
        <v>133</v>
      </c>
      <c r="AT130" s="161" t="s">
        <v>129</v>
      </c>
      <c r="AU130" s="161" t="s">
        <v>85</v>
      </c>
      <c r="AY130" s="2" t="s">
        <v>127</v>
      </c>
      <c r="BE130" s="162">
        <f t="shared" si="4"/>
        <v>0</v>
      </c>
      <c r="BF130" s="162">
        <f t="shared" si="5"/>
        <v>0</v>
      </c>
      <c r="BG130" s="162">
        <f t="shared" si="6"/>
        <v>0</v>
      </c>
      <c r="BH130" s="162">
        <f t="shared" si="7"/>
        <v>0</v>
      </c>
      <c r="BI130" s="162">
        <f t="shared" si="8"/>
        <v>0</v>
      </c>
      <c r="BJ130" s="2" t="s">
        <v>85</v>
      </c>
      <c r="BK130" s="162">
        <f t="shared" si="9"/>
        <v>0</v>
      </c>
      <c r="BL130" s="2" t="s">
        <v>133</v>
      </c>
      <c r="BM130" s="161" t="s">
        <v>149</v>
      </c>
    </row>
    <row r="131" spans="2:65" s="16" customFormat="1" ht="21.75" customHeight="1" x14ac:dyDescent="0.25">
      <c r="B131" s="17"/>
      <c r="C131" s="149" t="s">
        <v>138</v>
      </c>
      <c r="D131" s="149" t="s">
        <v>129</v>
      </c>
      <c r="E131" s="150" t="s">
        <v>151</v>
      </c>
      <c r="F131" s="151" t="s">
        <v>152</v>
      </c>
      <c r="G131" s="152" t="s">
        <v>141</v>
      </c>
      <c r="H131" s="153">
        <v>21</v>
      </c>
      <c r="I131" s="154"/>
      <c r="J131" s="155">
        <f t="shared" si="0"/>
        <v>0</v>
      </c>
      <c r="K131" s="156"/>
      <c r="L131" s="17"/>
      <c r="M131" s="157" t="s">
        <v>1</v>
      </c>
      <c r="N131" s="158" t="s">
        <v>39</v>
      </c>
      <c r="P131" s="159">
        <f t="shared" si="1"/>
        <v>0</v>
      </c>
      <c r="Q131" s="159">
        <v>0</v>
      </c>
      <c r="R131" s="159">
        <f t="shared" si="2"/>
        <v>0</v>
      </c>
      <c r="S131" s="159">
        <v>0</v>
      </c>
      <c r="T131" s="160">
        <f t="shared" si="3"/>
        <v>0</v>
      </c>
      <c r="AR131" s="161" t="s">
        <v>133</v>
      </c>
      <c r="AT131" s="161" t="s">
        <v>129</v>
      </c>
      <c r="AU131" s="161" t="s">
        <v>85</v>
      </c>
      <c r="AY131" s="2" t="s">
        <v>127</v>
      </c>
      <c r="BE131" s="162">
        <f t="shared" si="4"/>
        <v>0</v>
      </c>
      <c r="BF131" s="162">
        <f t="shared" si="5"/>
        <v>0</v>
      </c>
      <c r="BG131" s="162">
        <f t="shared" si="6"/>
        <v>0</v>
      </c>
      <c r="BH131" s="162">
        <f t="shared" si="7"/>
        <v>0</v>
      </c>
      <c r="BI131" s="162">
        <f t="shared" si="8"/>
        <v>0</v>
      </c>
      <c r="BJ131" s="2" t="s">
        <v>85</v>
      </c>
      <c r="BK131" s="162">
        <f t="shared" si="9"/>
        <v>0</v>
      </c>
      <c r="BL131" s="2" t="s">
        <v>133</v>
      </c>
      <c r="BM131" s="161" t="s">
        <v>153</v>
      </c>
    </row>
    <row r="132" spans="2:65" s="16" customFormat="1" ht="21.75" customHeight="1" x14ac:dyDescent="0.25">
      <c r="B132" s="17"/>
      <c r="C132" s="149" t="s">
        <v>133</v>
      </c>
      <c r="D132" s="149" t="s">
        <v>129</v>
      </c>
      <c r="E132" s="150" t="s">
        <v>452</v>
      </c>
      <c r="F132" s="151" t="s">
        <v>453</v>
      </c>
      <c r="G132" s="152" t="s">
        <v>141</v>
      </c>
      <c r="H132" s="153">
        <v>77</v>
      </c>
      <c r="I132" s="154"/>
      <c r="J132" s="155">
        <f t="shared" si="0"/>
        <v>0</v>
      </c>
      <c r="K132" s="156"/>
      <c r="L132" s="17"/>
      <c r="M132" s="157" t="s">
        <v>1</v>
      </c>
      <c r="N132" s="158" t="s">
        <v>39</v>
      </c>
      <c r="P132" s="159">
        <f t="shared" si="1"/>
        <v>0</v>
      </c>
      <c r="Q132" s="159">
        <v>0</v>
      </c>
      <c r="R132" s="159">
        <f t="shared" si="2"/>
        <v>0</v>
      </c>
      <c r="S132" s="159">
        <v>0</v>
      </c>
      <c r="T132" s="160">
        <f t="shared" si="3"/>
        <v>0</v>
      </c>
      <c r="AR132" s="161" t="s">
        <v>133</v>
      </c>
      <c r="AT132" s="161" t="s">
        <v>129</v>
      </c>
      <c r="AU132" s="161" t="s">
        <v>85</v>
      </c>
      <c r="AY132" s="2" t="s">
        <v>127</v>
      </c>
      <c r="BE132" s="162">
        <f t="shared" si="4"/>
        <v>0</v>
      </c>
      <c r="BF132" s="162">
        <f t="shared" si="5"/>
        <v>0</v>
      </c>
      <c r="BG132" s="162">
        <f t="shared" si="6"/>
        <v>0</v>
      </c>
      <c r="BH132" s="162">
        <f t="shared" si="7"/>
        <v>0</v>
      </c>
      <c r="BI132" s="162">
        <f t="shared" si="8"/>
        <v>0</v>
      </c>
      <c r="BJ132" s="2" t="s">
        <v>85</v>
      </c>
      <c r="BK132" s="162">
        <f t="shared" si="9"/>
        <v>0</v>
      </c>
      <c r="BL132" s="2" t="s">
        <v>133</v>
      </c>
      <c r="BM132" s="161" t="s">
        <v>181</v>
      </c>
    </row>
    <row r="133" spans="2:65" s="16" customFormat="1" ht="21.75" customHeight="1" x14ac:dyDescent="0.25">
      <c r="B133" s="17"/>
      <c r="C133" s="149" t="s">
        <v>146</v>
      </c>
      <c r="D133" s="149" t="s">
        <v>129</v>
      </c>
      <c r="E133" s="150" t="s">
        <v>183</v>
      </c>
      <c r="F133" s="151" t="s">
        <v>184</v>
      </c>
      <c r="G133" s="152" t="s">
        <v>141</v>
      </c>
      <c r="H133" s="153">
        <v>57</v>
      </c>
      <c r="I133" s="154"/>
      <c r="J133" s="155">
        <f t="shared" si="0"/>
        <v>0</v>
      </c>
      <c r="K133" s="156"/>
      <c r="L133" s="17"/>
      <c r="M133" s="157" t="s">
        <v>1</v>
      </c>
      <c r="N133" s="158" t="s">
        <v>39</v>
      </c>
      <c r="P133" s="159">
        <f t="shared" si="1"/>
        <v>0</v>
      </c>
      <c r="Q133" s="159">
        <v>0</v>
      </c>
      <c r="R133" s="159">
        <f t="shared" si="2"/>
        <v>0</v>
      </c>
      <c r="S133" s="159">
        <v>0</v>
      </c>
      <c r="T133" s="160">
        <f t="shared" si="3"/>
        <v>0</v>
      </c>
      <c r="AR133" s="161" t="s">
        <v>133</v>
      </c>
      <c r="AT133" s="161" t="s">
        <v>129</v>
      </c>
      <c r="AU133" s="161" t="s">
        <v>85</v>
      </c>
      <c r="AY133" s="2" t="s">
        <v>127</v>
      </c>
      <c r="BE133" s="162">
        <f t="shared" si="4"/>
        <v>0</v>
      </c>
      <c r="BF133" s="162">
        <f t="shared" si="5"/>
        <v>0</v>
      </c>
      <c r="BG133" s="162">
        <f t="shared" si="6"/>
        <v>0</v>
      </c>
      <c r="BH133" s="162">
        <f t="shared" si="7"/>
        <v>0</v>
      </c>
      <c r="BI133" s="162">
        <f t="shared" si="8"/>
        <v>0</v>
      </c>
      <c r="BJ133" s="2" t="s">
        <v>85</v>
      </c>
      <c r="BK133" s="162">
        <f t="shared" si="9"/>
        <v>0</v>
      </c>
      <c r="BL133" s="2" t="s">
        <v>133</v>
      </c>
      <c r="BM133" s="161" t="s">
        <v>185</v>
      </c>
    </row>
    <row r="134" spans="2:65" s="16" customFormat="1" ht="21.75" customHeight="1" x14ac:dyDescent="0.25">
      <c r="B134" s="17"/>
      <c r="C134" s="149" t="s">
        <v>150</v>
      </c>
      <c r="D134" s="149" t="s">
        <v>129</v>
      </c>
      <c r="E134" s="150" t="s">
        <v>187</v>
      </c>
      <c r="F134" s="151" t="s">
        <v>188</v>
      </c>
      <c r="G134" s="152" t="s">
        <v>141</v>
      </c>
      <c r="H134" s="153">
        <v>50</v>
      </c>
      <c r="I134" s="154"/>
      <c r="J134" s="155">
        <f t="shared" si="0"/>
        <v>0</v>
      </c>
      <c r="K134" s="156"/>
      <c r="L134" s="17"/>
      <c r="M134" s="157" t="s">
        <v>1</v>
      </c>
      <c r="N134" s="158" t="s">
        <v>39</v>
      </c>
      <c r="P134" s="159">
        <f t="shared" si="1"/>
        <v>0</v>
      </c>
      <c r="Q134" s="159">
        <v>0</v>
      </c>
      <c r="R134" s="159">
        <f t="shared" si="2"/>
        <v>0</v>
      </c>
      <c r="S134" s="159">
        <v>0</v>
      </c>
      <c r="T134" s="160">
        <f t="shared" si="3"/>
        <v>0</v>
      </c>
      <c r="AR134" s="161" t="s">
        <v>133</v>
      </c>
      <c r="AT134" s="161" t="s">
        <v>129</v>
      </c>
      <c r="AU134" s="161" t="s">
        <v>85</v>
      </c>
      <c r="AY134" s="2" t="s">
        <v>127</v>
      </c>
      <c r="BE134" s="162">
        <f t="shared" si="4"/>
        <v>0</v>
      </c>
      <c r="BF134" s="162">
        <f t="shared" si="5"/>
        <v>0</v>
      </c>
      <c r="BG134" s="162">
        <f t="shared" si="6"/>
        <v>0</v>
      </c>
      <c r="BH134" s="162">
        <f t="shared" si="7"/>
        <v>0</v>
      </c>
      <c r="BI134" s="162">
        <f t="shared" si="8"/>
        <v>0</v>
      </c>
      <c r="BJ134" s="2" t="s">
        <v>85</v>
      </c>
      <c r="BK134" s="162">
        <f t="shared" si="9"/>
        <v>0</v>
      </c>
      <c r="BL134" s="2" t="s">
        <v>133</v>
      </c>
      <c r="BM134" s="161" t="s">
        <v>189</v>
      </c>
    </row>
    <row r="135" spans="2:65" s="16" customFormat="1" ht="16.5" customHeight="1" x14ac:dyDescent="0.25">
      <c r="B135" s="17"/>
      <c r="C135" s="149" t="s">
        <v>154</v>
      </c>
      <c r="D135" s="149" t="s">
        <v>129</v>
      </c>
      <c r="E135" s="150" t="s">
        <v>454</v>
      </c>
      <c r="F135" s="151" t="s">
        <v>455</v>
      </c>
      <c r="G135" s="152" t="s">
        <v>141</v>
      </c>
      <c r="H135" s="153">
        <v>77</v>
      </c>
      <c r="I135" s="154"/>
      <c r="J135" s="155">
        <f t="shared" si="0"/>
        <v>0</v>
      </c>
      <c r="K135" s="156"/>
      <c r="L135" s="17"/>
      <c r="M135" s="157" t="s">
        <v>1</v>
      </c>
      <c r="N135" s="158" t="s">
        <v>39</v>
      </c>
      <c r="P135" s="159">
        <f t="shared" si="1"/>
        <v>0</v>
      </c>
      <c r="Q135" s="159">
        <v>0</v>
      </c>
      <c r="R135" s="159">
        <f t="shared" si="2"/>
        <v>0</v>
      </c>
      <c r="S135" s="159">
        <v>0</v>
      </c>
      <c r="T135" s="160">
        <f t="shared" si="3"/>
        <v>0</v>
      </c>
      <c r="AR135" s="161" t="s">
        <v>133</v>
      </c>
      <c r="AT135" s="161" t="s">
        <v>129</v>
      </c>
      <c r="AU135" s="161" t="s">
        <v>85</v>
      </c>
      <c r="AY135" s="2" t="s">
        <v>127</v>
      </c>
      <c r="BE135" s="162">
        <f t="shared" si="4"/>
        <v>0</v>
      </c>
      <c r="BF135" s="162">
        <f t="shared" si="5"/>
        <v>0</v>
      </c>
      <c r="BG135" s="162">
        <f t="shared" si="6"/>
        <v>0</v>
      </c>
      <c r="BH135" s="162">
        <f t="shared" si="7"/>
        <v>0</v>
      </c>
      <c r="BI135" s="162">
        <f t="shared" si="8"/>
        <v>0</v>
      </c>
      <c r="BJ135" s="2" t="s">
        <v>85</v>
      </c>
      <c r="BK135" s="162">
        <f t="shared" si="9"/>
        <v>0</v>
      </c>
      <c r="BL135" s="2" t="s">
        <v>133</v>
      </c>
      <c r="BM135" s="161" t="s">
        <v>193</v>
      </c>
    </row>
    <row r="136" spans="2:65" s="16" customFormat="1" ht="21.75" customHeight="1" x14ac:dyDescent="0.25">
      <c r="B136" s="17"/>
      <c r="C136" s="149" t="s">
        <v>158</v>
      </c>
      <c r="D136" s="149" t="s">
        <v>129</v>
      </c>
      <c r="E136" s="150" t="s">
        <v>208</v>
      </c>
      <c r="F136" s="151" t="s">
        <v>209</v>
      </c>
      <c r="G136" s="152" t="s">
        <v>132</v>
      </c>
      <c r="H136" s="153">
        <v>150</v>
      </c>
      <c r="I136" s="154"/>
      <c r="J136" s="155">
        <f t="shared" si="0"/>
        <v>0</v>
      </c>
      <c r="K136" s="156"/>
      <c r="L136" s="17"/>
      <c r="M136" s="157" t="s">
        <v>1</v>
      </c>
      <c r="N136" s="158" t="s">
        <v>39</v>
      </c>
      <c r="P136" s="159">
        <f t="shared" si="1"/>
        <v>0</v>
      </c>
      <c r="Q136" s="159">
        <v>0</v>
      </c>
      <c r="R136" s="159">
        <f t="shared" si="2"/>
        <v>0</v>
      </c>
      <c r="S136" s="159">
        <v>0</v>
      </c>
      <c r="T136" s="160">
        <f t="shared" si="3"/>
        <v>0</v>
      </c>
      <c r="AR136" s="161" t="s">
        <v>133</v>
      </c>
      <c r="AT136" s="161" t="s">
        <v>129</v>
      </c>
      <c r="AU136" s="161" t="s">
        <v>85</v>
      </c>
      <c r="AY136" s="2" t="s">
        <v>127</v>
      </c>
      <c r="BE136" s="162">
        <f t="shared" si="4"/>
        <v>0</v>
      </c>
      <c r="BF136" s="162">
        <f t="shared" si="5"/>
        <v>0</v>
      </c>
      <c r="BG136" s="162">
        <f t="shared" si="6"/>
        <v>0</v>
      </c>
      <c r="BH136" s="162">
        <f t="shared" si="7"/>
        <v>0</v>
      </c>
      <c r="BI136" s="162">
        <f t="shared" si="8"/>
        <v>0</v>
      </c>
      <c r="BJ136" s="2" t="s">
        <v>85</v>
      </c>
      <c r="BK136" s="162">
        <f t="shared" si="9"/>
        <v>0</v>
      </c>
      <c r="BL136" s="2" t="s">
        <v>133</v>
      </c>
      <c r="BM136" s="161" t="s">
        <v>210</v>
      </c>
    </row>
    <row r="137" spans="2:65" s="16" customFormat="1" ht="16.5" customHeight="1" x14ac:dyDescent="0.25">
      <c r="B137" s="17"/>
      <c r="C137" s="163" t="s">
        <v>162</v>
      </c>
      <c r="D137" s="163" t="s">
        <v>203</v>
      </c>
      <c r="E137" s="164" t="s">
        <v>212</v>
      </c>
      <c r="F137" s="165" t="s">
        <v>213</v>
      </c>
      <c r="G137" s="166" t="s">
        <v>214</v>
      </c>
      <c r="H137" s="167">
        <v>4.6349999999999998</v>
      </c>
      <c r="I137" s="168"/>
      <c r="J137" s="169">
        <f t="shared" si="0"/>
        <v>0</v>
      </c>
      <c r="K137" s="170"/>
      <c r="L137" s="171"/>
      <c r="M137" s="172" t="s">
        <v>1</v>
      </c>
      <c r="N137" s="173" t="s">
        <v>39</v>
      </c>
      <c r="P137" s="159">
        <f t="shared" si="1"/>
        <v>0</v>
      </c>
      <c r="Q137" s="159">
        <v>1E-3</v>
      </c>
      <c r="R137" s="159">
        <f t="shared" si="2"/>
        <v>4.6350000000000002E-3</v>
      </c>
      <c r="S137" s="159">
        <v>0</v>
      </c>
      <c r="T137" s="160">
        <f t="shared" si="3"/>
        <v>0</v>
      </c>
      <c r="AR137" s="161" t="s">
        <v>158</v>
      </c>
      <c r="AT137" s="161" t="s">
        <v>203</v>
      </c>
      <c r="AU137" s="161" t="s">
        <v>85</v>
      </c>
      <c r="AY137" s="2" t="s">
        <v>127</v>
      </c>
      <c r="BE137" s="162">
        <f t="shared" si="4"/>
        <v>0</v>
      </c>
      <c r="BF137" s="162">
        <f t="shared" si="5"/>
        <v>0</v>
      </c>
      <c r="BG137" s="162">
        <f t="shared" si="6"/>
        <v>0</v>
      </c>
      <c r="BH137" s="162">
        <f t="shared" si="7"/>
        <v>0</v>
      </c>
      <c r="BI137" s="162">
        <f t="shared" si="8"/>
        <v>0</v>
      </c>
      <c r="BJ137" s="2" t="s">
        <v>85</v>
      </c>
      <c r="BK137" s="162">
        <f t="shared" si="9"/>
        <v>0</v>
      </c>
      <c r="BL137" s="2" t="s">
        <v>133</v>
      </c>
      <c r="BM137" s="161" t="s">
        <v>215</v>
      </c>
    </row>
    <row r="138" spans="2:65" s="16" customFormat="1" ht="16.5" customHeight="1" x14ac:dyDescent="0.25">
      <c r="B138" s="17"/>
      <c r="C138" s="149" t="s">
        <v>166</v>
      </c>
      <c r="D138" s="149" t="s">
        <v>129</v>
      </c>
      <c r="E138" s="150" t="s">
        <v>217</v>
      </c>
      <c r="F138" s="151" t="s">
        <v>218</v>
      </c>
      <c r="G138" s="152" t="s">
        <v>132</v>
      </c>
      <c r="H138" s="153">
        <v>378.52499999999998</v>
      </c>
      <c r="I138" s="154"/>
      <c r="J138" s="155">
        <f t="shared" si="0"/>
        <v>0</v>
      </c>
      <c r="K138" s="156"/>
      <c r="L138" s="17"/>
      <c r="M138" s="157" t="s">
        <v>1</v>
      </c>
      <c r="N138" s="158" t="s">
        <v>39</v>
      </c>
      <c r="P138" s="159">
        <f t="shared" si="1"/>
        <v>0</v>
      </c>
      <c r="Q138" s="159">
        <v>0</v>
      </c>
      <c r="R138" s="159">
        <f t="shared" si="2"/>
        <v>0</v>
      </c>
      <c r="S138" s="159">
        <v>0</v>
      </c>
      <c r="T138" s="160">
        <f t="shared" si="3"/>
        <v>0</v>
      </c>
      <c r="AR138" s="161" t="s">
        <v>133</v>
      </c>
      <c r="AT138" s="161" t="s">
        <v>129</v>
      </c>
      <c r="AU138" s="161" t="s">
        <v>85</v>
      </c>
      <c r="AY138" s="2" t="s">
        <v>127</v>
      </c>
      <c r="BE138" s="162">
        <f t="shared" si="4"/>
        <v>0</v>
      </c>
      <c r="BF138" s="162">
        <f t="shared" si="5"/>
        <v>0</v>
      </c>
      <c r="BG138" s="162">
        <f t="shared" si="6"/>
        <v>0</v>
      </c>
      <c r="BH138" s="162">
        <f t="shared" si="7"/>
        <v>0</v>
      </c>
      <c r="BI138" s="162">
        <f t="shared" si="8"/>
        <v>0</v>
      </c>
      <c r="BJ138" s="2" t="s">
        <v>85</v>
      </c>
      <c r="BK138" s="162">
        <f t="shared" si="9"/>
        <v>0</v>
      </c>
      <c r="BL138" s="2" t="s">
        <v>133</v>
      </c>
      <c r="BM138" s="161" t="s">
        <v>219</v>
      </c>
    </row>
    <row r="139" spans="2:65" s="16" customFormat="1" ht="21.75" customHeight="1" x14ac:dyDescent="0.25">
      <c r="B139" s="17"/>
      <c r="C139" s="149" t="s">
        <v>170</v>
      </c>
      <c r="D139" s="149" t="s">
        <v>129</v>
      </c>
      <c r="E139" s="150" t="s">
        <v>221</v>
      </c>
      <c r="F139" s="151" t="s">
        <v>222</v>
      </c>
      <c r="G139" s="152" t="s">
        <v>132</v>
      </c>
      <c r="H139" s="153">
        <v>150</v>
      </c>
      <c r="I139" s="154"/>
      <c r="J139" s="155">
        <f t="shared" si="0"/>
        <v>0</v>
      </c>
      <c r="K139" s="156"/>
      <c r="L139" s="17"/>
      <c r="M139" s="157" t="s">
        <v>1</v>
      </c>
      <c r="N139" s="158" t="s">
        <v>39</v>
      </c>
      <c r="P139" s="159">
        <f t="shared" si="1"/>
        <v>0</v>
      </c>
      <c r="Q139" s="159">
        <v>0</v>
      </c>
      <c r="R139" s="159">
        <f t="shared" si="2"/>
        <v>0</v>
      </c>
      <c r="S139" s="159">
        <v>0</v>
      </c>
      <c r="T139" s="160">
        <f t="shared" si="3"/>
        <v>0</v>
      </c>
      <c r="AR139" s="161" t="s">
        <v>133</v>
      </c>
      <c r="AT139" s="161" t="s">
        <v>129</v>
      </c>
      <c r="AU139" s="161" t="s">
        <v>85</v>
      </c>
      <c r="AY139" s="2" t="s">
        <v>127</v>
      </c>
      <c r="BE139" s="162">
        <f t="shared" si="4"/>
        <v>0</v>
      </c>
      <c r="BF139" s="162">
        <f t="shared" si="5"/>
        <v>0</v>
      </c>
      <c r="BG139" s="162">
        <f t="shared" si="6"/>
        <v>0</v>
      </c>
      <c r="BH139" s="162">
        <f t="shared" si="7"/>
        <v>0</v>
      </c>
      <c r="BI139" s="162">
        <f t="shared" si="8"/>
        <v>0</v>
      </c>
      <c r="BJ139" s="2" t="s">
        <v>85</v>
      </c>
      <c r="BK139" s="162">
        <f t="shared" si="9"/>
        <v>0</v>
      </c>
      <c r="BL139" s="2" t="s">
        <v>133</v>
      </c>
      <c r="BM139" s="161" t="s">
        <v>223</v>
      </c>
    </row>
    <row r="140" spans="2:65" s="136" customFormat="1" ht="22.9" customHeight="1" x14ac:dyDescent="0.2">
      <c r="B140" s="137"/>
      <c r="D140" s="138" t="s">
        <v>72</v>
      </c>
      <c r="E140" s="147" t="s">
        <v>85</v>
      </c>
      <c r="F140" s="147" t="s">
        <v>224</v>
      </c>
      <c r="I140" s="140"/>
      <c r="J140" s="148">
        <f>BK140</f>
        <v>0</v>
      </c>
      <c r="L140" s="137"/>
      <c r="M140" s="142"/>
      <c r="P140" s="143">
        <f>P141</f>
        <v>0</v>
      </c>
      <c r="R140" s="143">
        <f>R141</f>
        <v>0.16239960000000001</v>
      </c>
      <c r="T140" s="144">
        <f>T141</f>
        <v>0</v>
      </c>
      <c r="AR140" s="138" t="s">
        <v>77</v>
      </c>
      <c r="AT140" s="145" t="s">
        <v>72</v>
      </c>
      <c r="AU140" s="145" t="s">
        <v>77</v>
      </c>
      <c r="AY140" s="138" t="s">
        <v>127</v>
      </c>
      <c r="BK140" s="146">
        <f>BK141</f>
        <v>0</v>
      </c>
    </row>
    <row r="141" spans="2:65" s="16" customFormat="1" ht="16.5" customHeight="1" x14ac:dyDescent="0.25">
      <c r="B141" s="17"/>
      <c r="C141" s="149" t="s">
        <v>174</v>
      </c>
      <c r="D141" s="149" t="s">
        <v>129</v>
      </c>
      <c r="E141" s="150" t="s">
        <v>456</v>
      </c>
      <c r="F141" s="151" t="s">
        <v>457</v>
      </c>
      <c r="G141" s="152" t="s">
        <v>206</v>
      </c>
      <c r="H141" s="153">
        <v>0.13500000000000001</v>
      </c>
      <c r="I141" s="154"/>
      <c r="J141" s="155">
        <f>ROUND(I141*H141,2)</f>
        <v>0</v>
      </c>
      <c r="K141" s="156"/>
      <c r="L141" s="17"/>
      <c r="M141" s="157" t="s">
        <v>1</v>
      </c>
      <c r="N141" s="158" t="s">
        <v>39</v>
      </c>
      <c r="P141" s="159">
        <f>O141*H141</f>
        <v>0</v>
      </c>
      <c r="Q141" s="159">
        <v>1.20296</v>
      </c>
      <c r="R141" s="159">
        <f>Q141*H141</f>
        <v>0.16239960000000001</v>
      </c>
      <c r="S141" s="159">
        <v>0</v>
      </c>
      <c r="T141" s="160">
        <f>S141*H141</f>
        <v>0</v>
      </c>
      <c r="AR141" s="161" t="s">
        <v>133</v>
      </c>
      <c r="AT141" s="161" t="s">
        <v>129</v>
      </c>
      <c r="AU141" s="161" t="s">
        <v>85</v>
      </c>
      <c r="AY141" s="2" t="s">
        <v>127</v>
      </c>
      <c r="BE141" s="162">
        <f>IF(N141="základná",J141,0)</f>
        <v>0</v>
      </c>
      <c r="BF141" s="162">
        <f>IF(N141="znížená",J141,0)</f>
        <v>0</v>
      </c>
      <c r="BG141" s="162">
        <f>IF(N141="zákl. prenesená",J141,0)</f>
        <v>0</v>
      </c>
      <c r="BH141" s="162">
        <f>IF(N141="zníž. prenesená",J141,0)</f>
        <v>0</v>
      </c>
      <c r="BI141" s="162">
        <f>IF(N141="nulová",J141,0)</f>
        <v>0</v>
      </c>
      <c r="BJ141" s="2" t="s">
        <v>85</v>
      </c>
      <c r="BK141" s="162">
        <f>ROUND(I141*H141,2)</f>
        <v>0</v>
      </c>
      <c r="BL141" s="2" t="s">
        <v>133</v>
      </c>
      <c r="BM141" s="161" t="s">
        <v>458</v>
      </c>
    </row>
    <row r="142" spans="2:65" s="136" customFormat="1" ht="22.9" customHeight="1" x14ac:dyDescent="0.2">
      <c r="B142" s="137"/>
      <c r="D142" s="138" t="s">
        <v>72</v>
      </c>
      <c r="E142" s="147" t="s">
        <v>146</v>
      </c>
      <c r="F142" s="147" t="s">
        <v>269</v>
      </c>
      <c r="I142" s="140"/>
      <c r="J142" s="148">
        <f>BK142</f>
        <v>0</v>
      </c>
      <c r="L142" s="137"/>
      <c r="M142" s="142"/>
      <c r="P142" s="143">
        <f>SUM(P143:P148)</f>
        <v>0</v>
      </c>
      <c r="R142" s="143">
        <f>SUM(R143:R148)</f>
        <v>205.03167999999999</v>
      </c>
      <c r="T142" s="144">
        <f>SUM(T143:T148)</f>
        <v>0</v>
      </c>
      <c r="AR142" s="138" t="s">
        <v>77</v>
      </c>
      <c r="AT142" s="145" t="s">
        <v>72</v>
      </c>
      <c r="AU142" s="145" t="s">
        <v>77</v>
      </c>
      <c r="AY142" s="138" t="s">
        <v>127</v>
      </c>
      <c r="BK142" s="146">
        <f>SUM(BK143:BK148)</f>
        <v>0</v>
      </c>
    </row>
    <row r="143" spans="2:65" s="16" customFormat="1" ht="21.75" customHeight="1" x14ac:dyDescent="0.25">
      <c r="B143" s="17"/>
      <c r="C143" s="149" t="s">
        <v>178</v>
      </c>
      <c r="D143" s="149" t="s">
        <v>129</v>
      </c>
      <c r="E143" s="150" t="s">
        <v>459</v>
      </c>
      <c r="F143" s="151" t="s">
        <v>460</v>
      </c>
      <c r="G143" s="152" t="s">
        <v>132</v>
      </c>
      <c r="H143" s="153">
        <v>360.5</v>
      </c>
      <c r="I143" s="154"/>
      <c r="J143" s="155">
        <f t="shared" ref="J143:J148" si="10">ROUND(I143*H143,2)</f>
        <v>0</v>
      </c>
      <c r="K143" s="156"/>
      <c r="L143" s="17"/>
      <c r="M143" s="157" t="s">
        <v>1</v>
      </c>
      <c r="N143" s="158" t="s">
        <v>39</v>
      </c>
      <c r="P143" s="159">
        <f t="shared" ref="P143:P148" si="11">O143*H143</f>
        <v>0</v>
      </c>
      <c r="Q143" s="159">
        <v>0.27994000000000002</v>
      </c>
      <c r="R143" s="159">
        <f t="shared" ref="R143:R148" si="12">Q143*H143</f>
        <v>100.91837000000001</v>
      </c>
      <c r="S143" s="159">
        <v>0</v>
      </c>
      <c r="T143" s="160">
        <f t="shared" ref="T143:T148" si="13">S143*H143</f>
        <v>0</v>
      </c>
      <c r="AR143" s="161" t="s">
        <v>133</v>
      </c>
      <c r="AT143" s="161" t="s">
        <v>129</v>
      </c>
      <c r="AU143" s="161" t="s">
        <v>85</v>
      </c>
      <c r="AY143" s="2" t="s">
        <v>127</v>
      </c>
      <c r="BE143" s="162">
        <f t="shared" ref="BE143:BE148" si="14">IF(N143="základná",J143,0)</f>
        <v>0</v>
      </c>
      <c r="BF143" s="162">
        <f t="shared" ref="BF143:BF148" si="15">IF(N143="znížená",J143,0)</f>
        <v>0</v>
      </c>
      <c r="BG143" s="162">
        <f t="shared" ref="BG143:BG148" si="16">IF(N143="zákl. prenesená",J143,0)</f>
        <v>0</v>
      </c>
      <c r="BH143" s="162">
        <f t="shared" ref="BH143:BH148" si="17">IF(N143="zníž. prenesená",J143,0)</f>
        <v>0</v>
      </c>
      <c r="BI143" s="162">
        <f t="shared" ref="BI143:BI148" si="18">IF(N143="nulová",J143,0)</f>
        <v>0</v>
      </c>
      <c r="BJ143" s="2" t="s">
        <v>85</v>
      </c>
      <c r="BK143" s="162">
        <f t="shared" ref="BK143:BK148" si="19">ROUND(I143*H143,2)</f>
        <v>0</v>
      </c>
      <c r="BL143" s="2" t="s">
        <v>133</v>
      </c>
      <c r="BM143" s="161" t="s">
        <v>461</v>
      </c>
    </row>
    <row r="144" spans="2:65" s="16" customFormat="1" ht="21.75" customHeight="1" x14ac:dyDescent="0.25">
      <c r="B144" s="17"/>
      <c r="C144" s="149" t="s">
        <v>182</v>
      </c>
      <c r="D144" s="149" t="s">
        <v>129</v>
      </c>
      <c r="E144" s="150" t="s">
        <v>462</v>
      </c>
      <c r="F144" s="151" t="s">
        <v>463</v>
      </c>
      <c r="G144" s="152" t="s">
        <v>132</v>
      </c>
      <c r="H144" s="153">
        <v>18</v>
      </c>
      <c r="I144" s="154"/>
      <c r="J144" s="155">
        <f t="shared" si="10"/>
        <v>0</v>
      </c>
      <c r="K144" s="156"/>
      <c r="L144" s="17"/>
      <c r="M144" s="157" t="s">
        <v>1</v>
      </c>
      <c r="N144" s="158" t="s">
        <v>39</v>
      </c>
      <c r="P144" s="159">
        <f t="shared" si="11"/>
        <v>0</v>
      </c>
      <c r="Q144" s="159">
        <v>0.22377</v>
      </c>
      <c r="R144" s="159">
        <f t="shared" si="12"/>
        <v>4.0278599999999996</v>
      </c>
      <c r="S144" s="159">
        <v>0</v>
      </c>
      <c r="T144" s="160">
        <f t="shared" si="13"/>
        <v>0</v>
      </c>
      <c r="AR144" s="161" t="s">
        <v>133</v>
      </c>
      <c r="AT144" s="161" t="s">
        <v>129</v>
      </c>
      <c r="AU144" s="161" t="s">
        <v>85</v>
      </c>
      <c r="AY144" s="2" t="s">
        <v>127</v>
      </c>
      <c r="BE144" s="162">
        <f t="shared" si="14"/>
        <v>0</v>
      </c>
      <c r="BF144" s="162">
        <f t="shared" si="15"/>
        <v>0</v>
      </c>
      <c r="BG144" s="162">
        <f t="shared" si="16"/>
        <v>0</v>
      </c>
      <c r="BH144" s="162">
        <f t="shared" si="17"/>
        <v>0</v>
      </c>
      <c r="BI144" s="162">
        <f t="shared" si="18"/>
        <v>0</v>
      </c>
      <c r="BJ144" s="2" t="s">
        <v>85</v>
      </c>
      <c r="BK144" s="162">
        <f t="shared" si="19"/>
        <v>0</v>
      </c>
      <c r="BL144" s="2" t="s">
        <v>133</v>
      </c>
      <c r="BM144" s="161" t="s">
        <v>464</v>
      </c>
    </row>
    <row r="145" spans="2:65" s="16" customFormat="1" ht="33" customHeight="1" x14ac:dyDescent="0.25">
      <c r="B145" s="17"/>
      <c r="C145" s="149" t="s">
        <v>186</v>
      </c>
      <c r="D145" s="149" t="s">
        <v>129</v>
      </c>
      <c r="E145" s="150" t="s">
        <v>465</v>
      </c>
      <c r="F145" s="151" t="s">
        <v>466</v>
      </c>
      <c r="G145" s="152" t="s">
        <v>132</v>
      </c>
      <c r="H145" s="153">
        <v>351</v>
      </c>
      <c r="I145" s="154"/>
      <c r="J145" s="155">
        <f t="shared" si="10"/>
        <v>0</v>
      </c>
      <c r="K145" s="156"/>
      <c r="L145" s="17"/>
      <c r="M145" s="157" t="s">
        <v>1</v>
      </c>
      <c r="N145" s="158" t="s">
        <v>39</v>
      </c>
      <c r="P145" s="159">
        <f t="shared" si="11"/>
        <v>0</v>
      </c>
      <c r="Q145" s="159">
        <v>9.2499999999999999E-2</v>
      </c>
      <c r="R145" s="159">
        <f t="shared" si="12"/>
        <v>32.467500000000001</v>
      </c>
      <c r="S145" s="159">
        <v>0</v>
      </c>
      <c r="T145" s="160">
        <f t="shared" si="13"/>
        <v>0</v>
      </c>
      <c r="AR145" s="161" t="s">
        <v>133</v>
      </c>
      <c r="AT145" s="161" t="s">
        <v>129</v>
      </c>
      <c r="AU145" s="161" t="s">
        <v>85</v>
      </c>
      <c r="AY145" s="2" t="s">
        <v>127</v>
      </c>
      <c r="BE145" s="162">
        <f t="shared" si="14"/>
        <v>0</v>
      </c>
      <c r="BF145" s="162">
        <f t="shared" si="15"/>
        <v>0</v>
      </c>
      <c r="BG145" s="162">
        <f t="shared" si="16"/>
        <v>0</v>
      </c>
      <c r="BH145" s="162">
        <f t="shared" si="17"/>
        <v>0</v>
      </c>
      <c r="BI145" s="162">
        <f t="shared" si="18"/>
        <v>0</v>
      </c>
      <c r="BJ145" s="2" t="s">
        <v>85</v>
      </c>
      <c r="BK145" s="162">
        <f t="shared" si="19"/>
        <v>0</v>
      </c>
      <c r="BL145" s="2" t="s">
        <v>133</v>
      </c>
      <c r="BM145" s="161" t="s">
        <v>467</v>
      </c>
    </row>
    <row r="146" spans="2:65" s="16" customFormat="1" ht="16.5" customHeight="1" x14ac:dyDescent="0.25">
      <c r="B146" s="17"/>
      <c r="C146" s="163" t="s">
        <v>190</v>
      </c>
      <c r="D146" s="163" t="s">
        <v>203</v>
      </c>
      <c r="E146" s="164" t="s">
        <v>468</v>
      </c>
      <c r="F146" s="165" t="s">
        <v>469</v>
      </c>
      <c r="G146" s="166" t="s">
        <v>132</v>
      </c>
      <c r="H146" s="167">
        <v>354.51</v>
      </c>
      <c r="I146" s="168"/>
      <c r="J146" s="169">
        <f t="shared" si="10"/>
        <v>0</v>
      </c>
      <c r="K146" s="170"/>
      <c r="L146" s="171"/>
      <c r="M146" s="172" t="s">
        <v>1</v>
      </c>
      <c r="N146" s="173" t="s">
        <v>39</v>
      </c>
      <c r="P146" s="159">
        <f t="shared" si="11"/>
        <v>0</v>
      </c>
      <c r="Q146" s="159">
        <v>0.184</v>
      </c>
      <c r="R146" s="159">
        <f t="shared" si="12"/>
        <v>65.229839999999996</v>
      </c>
      <c r="S146" s="159">
        <v>0</v>
      </c>
      <c r="T146" s="160">
        <f t="shared" si="13"/>
        <v>0</v>
      </c>
      <c r="AR146" s="161" t="s">
        <v>158</v>
      </c>
      <c r="AT146" s="161" t="s">
        <v>203</v>
      </c>
      <c r="AU146" s="161" t="s">
        <v>85</v>
      </c>
      <c r="AY146" s="2" t="s">
        <v>127</v>
      </c>
      <c r="BE146" s="162">
        <f t="shared" si="14"/>
        <v>0</v>
      </c>
      <c r="BF146" s="162">
        <f t="shared" si="15"/>
        <v>0</v>
      </c>
      <c r="BG146" s="162">
        <f t="shared" si="16"/>
        <v>0</v>
      </c>
      <c r="BH146" s="162">
        <f t="shared" si="17"/>
        <v>0</v>
      </c>
      <c r="BI146" s="162">
        <f t="shared" si="18"/>
        <v>0</v>
      </c>
      <c r="BJ146" s="2" t="s">
        <v>85</v>
      </c>
      <c r="BK146" s="162">
        <f t="shared" si="19"/>
        <v>0</v>
      </c>
      <c r="BL146" s="2" t="s">
        <v>133</v>
      </c>
      <c r="BM146" s="161" t="s">
        <v>470</v>
      </c>
    </row>
    <row r="147" spans="2:65" s="16" customFormat="1" ht="21.75" customHeight="1" x14ac:dyDescent="0.25">
      <c r="B147" s="17"/>
      <c r="C147" s="149" t="s">
        <v>194</v>
      </c>
      <c r="D147" s="149" t="s">
        <v>129</v>
      </c>
      <c r="E147" s="150" t="s">
        <v>471</v>
      </c>
      <c r="F147" s="151" t="s">
        <v>472</v>
      </c>
      <c r="G147" s="152" t="s">
        <v>132</v>
      </c>
      <c r="H147" s="153">
        <v>9.5</v>
      </c>
      <c r="I147" s="154"/>
      <c r="J147" s="155">
        <f t="shared" si="10"/>
        <v>0</v>
      </c>
      <c r="K147" s="156"/>
      <c r="L147" s="17"/>
      <c r="M147" s="157" t="s">
        <v>1</v>
      </c>
      <c r="N147" s="158" t="s">
        <v>39</v>
      </c>
      <c r="P147" s="159">
        <f t="shared" si="11"/>
        <v>0</v>
      </c>
      <c r="Q147" s="159">
        <v>0.112</v>
      </c>
      <c r="R147" s="159">
        <f t="shared" si="12"/>
        <v>1.0640000000000001</v>
      </c>
      <c r="S147" s="159">
        <v>0</v>
      </c>
      <c r="T147" s="160">
        <f t="shared" si="13"/>
        <v>0</v>
      </c>
      <c r="AR147" s="161" t="s">
        <v>133</v>
      </c>
      <c r="AT147" s="161" t="s">
        <v>129</v>
      </c>
      <c r="AU147" s="161" t="s">
        <v>85</v>
      </c>
      <c r="AY147" s="2" t="s">
        <v>127</v>
      </c>
      <c r="BE147" s="162">
        <f t="shared" si="14"/>
        <v>0</v>
      </c>
      <c r="BF147" s="162">
        <f t="shared" si="15"/>
        <v>0</v>
      </c>
      <c r="BG147" s="162">
        <f t="shared" si="16"/>
        <v>0</v>
      </c>
      <c r="BH147" s="162">
        <f t="shared" si="17"/>
        <v>0</v>
      </c>
      <c r="BI147" s="162">
        <f t="shared" si="18"/>
        <v>0</v>
      </c>
      <c r="BJ147" s="2" t="s">
        <v>85</v>
      </c>
      <c r="BK147" s="162">
        <f t="shared" si="19"/>
        <v>0</v>
      </c>
      <c r="BL147" s="2" t="s">
        <v>133</v>
      </c>
      <c r="BM147" s="161" t="s">
        <v>473</v>
      </c>
    </row>
    <row r="148" spans="2:65" s="16" customFormat="1" ht="21.75" customHeight="1" x14ac:dyDescent="0.25">
      <c r="B148" s="17"/>
      <c r="C148" s="163" t="s">
        <v>198</v>
      </c>
      <c r="D148" s="163" t="s">
        <v>203</v>
      </c>
      <c r="E148" s="164" t="s">
        <v>474</v>
      </c>
      <c r="F148" s="165" t="s">
        <v>475</v>
      </c>
      <c r="G148" s="166" t="s">
        <v>132</v>
      </c>
      <c r="H148" s="167">
        <v>9.5950000000000006</v>
      </c>
      <c r="I148" s="168"/>
      <c r="J148" s="169">
        <f t="shared" si="10"/>
        <v>0</v>
      </c>
      <c r="K148" s="170"/>
      <c r="L148" s="171"/>
      <c r="M148" s="172" t="s">
        <v>1</v>
      </c>
      <c r="N148" s="173" t="s">
        <v>39</v>
      </c>
      <c r="P148" s="159">
        <f t="shared" si="11"/>
        <v>0</v>
      </c>
      <c r="Q148" s="159">
        <v>0.13800000000000001</v>
      </c>
      <c r="R148" s="159">
        <f t="shared" si="12"/>
        <v>1.3241100000000001</v>
      </c>
      <c r="S148" s="159">
        <v>0</v>
      </c>
      <c r="T148" s="160">
        <f t="shared" si="13"/>
        <v>0</v>
      </c>
      <c r="AR148" s="161" t="s">
        <v>158</v>
      </c>
      <c r="AT148" s="161" t="s">
        <v>203</v>
      </c>
      <c r="AU148" s="161" t="s">
        <v>85</v>
      </c>
      <c r="AY148" s="2" t="s">
        <v>127</v>
      </c>
      <c r="BE148" s="162">
        <f t="shared" si="14"/>
        <v>0</v>
      </c>
      <c r="BF148" s="162">
        <f t="shared" si="15"/>
        <v>0</v>
      </c>
      <c r="BG148" s="162">
        <f t="shared" si="16"/>
        <v>0</v>
      </c>
      <c r="BH148" s="162">
        <f t="shared" si="17"/>
        <v>0</v>
      </c>
      <c r="BI148" s="162">
        <f t="shared" si="18"/>
        <v>0</v>
      </c>
      <c r="BJ148" s="2" t="s">
        <v>85</v>
      </c>
      <c r="BK148" s="162">
        <f t="shared" si="19"/>
        <v>0</v>
      </c>
      <c r="BL148" s="2" t="s">
        <v>133</v>
      </c>
      <c r="BM148" s="161" t="s">
        <v>476</v>
      </c>
    </row>
    <row r="149" spans="2:65" s="136" customFormat="1" ht="22.9" customHeight="1" x14ac:dyDescent="0.2">
      <c r="B149" s="137"/>
      <c r="D149" s="138" t="s">
        <v>72</v>
      </c>
      <c r="E149" s="147" t="s">
        <v>162</v>
      </c>
      <c r="F149" s="147" t="s">
        <v>315</v>
      </c>
      <c r="I149" s="140"/>
      <c r="J149" s="148">
        <f>BK149</f>
        <v>0</v>
      </c>
      <c r="L149" s="137"/>
      <c r="M149" s="142"/>
      <c r="P149" s="143">
        <f>SUM(P150:P155)</f>
        <v>0</v>
      </c>
      <c r="R149" s="143">
        <f>SUM(R150:R155)</f>
        <v>96.350999999999999</v>
      </c>
      <c r="T149" s="144">
        <f>SUM(T150:T155)</f>
        <v>0</v>
      </c>
      <c r="AR149" s="138" t="s">
        <v>77</v>
      </c>
      <c r="AT149" s="145" t="s">
        <v>72</v>
      </c>
      <c r="AU149" s="145" t="s">
        <v>77</v>
      </c>
      <c r="AY149" s="138" t="s">
        <v>127</v>
      </c>
      <c r="BK149" s="146">
        <f>SUM(BK150:BK155)</f>
        <v>0</v>
      </c>
    </row>
    <row r="150" spans="2:65" s="16" customFormat="1" ht="16.5" customHeight="1" x14ac:dyDescent="0.25">
      <c r="B150" s="17"/>
      <c r="C150" s="149" t="s">
        <v>202</v>
      </c>
      <c r="D150" s="149" t="s">
        <v>129</v>
      </c>
      <c r="E150" s="150" t="s">
        <v>334</v>
      </c>
      <c r="F150" s="151" t="s">
        <v>335</v>
      </c>
      <c r="G150" s="152" t="s">
        <v>232</v>
      </c>
      <c r="H150" s="153">
        <v>95</v>
      </c>
      <c r="I150" s="154"/>
      <c r="J150" s="155">
        <f t="shared" ref="J150:J155" si="20">ROUND(I150*H150,2)</f>
        <v>0</v>
      </c>
      <c r="K150" s="156"/>
      <c r="L150" s="17"/>
      <c r="M150" s="157" t="s">
        <v>1</v>
      </c>
      <c r="N150" s="158" t="s">
        <v>39</v>
      </c>
      <c r="P150" s="159">
        <f t="shared" ref="P150:P155" si="21">O150*H150</f>
        <v>0</v>
      </c>
      <c r="Q150" s="159">
        <v>2.0000000000000002E-5</v>
      </c>
      <c r="R150" s="159">
        <f t="shared" ref="R150:R155" si="22">Q150*H150</f>
        <v>1.9000000000000002E-3</v>
      </c>
      <c r="S150" s="159">
        <v>0</v>
      </c>
      <c r="T150" s="160">
        <f t="shared" ref="T150:T155" si="23">S150*H150</f>
        <v>0</v>
      </c>
      <c r="AR150" s="161" t="s">
        <v>133</v>
      </c>
      <c r="AT150" s="161" t="s">
        <v>129</v>
      </c>
      <c r="AU150" s="161" t="s">
        <v>85</v>
      </c>
      <c r="AY150" s="2" t="s">
        <v>127</v>
      </c>
      <c r="BE150" s="162">
        <f t="shared" ref="BE150:BE155" si="24">IF(N150="základná",J150,0)</f>
        <v>0</v>
      </c>
      <c r="BF150" s="162">
        <f t="shared" ref="BF150:BF155" si="25">IF(N150="znížená",J150,0)</f>
        <v>0</v>
      </c>
      <c r="BG150" s="162">
        <f t="shared" ref="BG150:BG155" si="26">IF(N150="zákl. prenesená",J150,0)</f>
        <v>0</v>
      </c>
      <c r="BH150" s="162">
        <f t="shared" ref="BH150:BH155" si="27">IF(N150="zníž. prenesená",J150,0)</f>
        <v>0</v>
      </c>
      <c r="BI150" s="162">
        <f t="shared" ref="BI150:BI155" si="28">IF(N150="nulová",J150,0)</f>
        <v>0</v>
      </c>
      <c r="BJ150" s="2" t="s">
        <v>85</v>
      </c>
      <c r="BK150" s="162">
        <f t="shared" ref="BK150:BK155" si="29">ROUND(I150*H150,2)</f>
        <v>0</v>
      </c>
      <c r="BL150" s="2" t="s">
        <v>133</v>
      </c>
      <c r="BM150" s="161" t="s">
        <v>336</v>
      </c>
    </row>
    <row r="151" spans="2:65" s="16" customFormat="1" ht="21.75" customHeight="1" x14ac:dyDescent="0.25">
      <c r="B151" s="17"/>
      <c r="C151" s="149" t="s">
        <v>7</v>
      </c>
      <c r="D151" s="149" t="s">
        <v>129</v>
      </c>
      <c r="E151" s="150" t="s">
        <v>346</v>
      </c>
      <c r="F151" s="151" t="s">
        <v>347</v>
      </c>
      <c r="G151" s="152" t="s">
        <v>232</v>
      </c>
      <c r="H151" s="153">
        <v>95</v>
      </c>
      <c r="I151" s="154"/>
      <c r="J151" s="155">
        <f t="shared" si="20"/>
        <v>0</v>
      </c>
      <c r="K151" s="156"/>
      <c r="L151" s="17"/>
      <c r="M151" s="157" t="s">
        <v>1</v>
      </c>
      <c r="N151" s="158" t="s">
        <v>39</v>
      </c>
      <c r="P151" s="159">
        <f t="shared" si="21"/>
        <v>0</v>
      </c>
      <c r="Q151" s="159">
        <v>0</v>
      </c>
      <c r="R151" s="159">
        <f t="shared" si="22"/>
        <v>0</v>
      </c>
      <c r="S151" s="159">
        <v>0</v>
      </c>
      <c r="T151" s="160">
        <f t="shared" si="23"/>
        <v>0</v>
      </c>
      <c r="AR151" s="161" t="s">
        <v>133</v>
      </c>
      <c r="AT151" s="161" t="s">
        <v>129</v>
      </c>
      <c r="AU151" s="161" t="s">
        <v>85</v>
      </c>
      <c r="AY151" s="2" t="s">
        <v>127</v>
      </c>
      <c r="BE151" s="162">
        <f t="shared" si="24"/>
        <v>0</v>
      </c>
      <c r="BF151" s="162">
        <f t="shared" si="25"/>
        <v>0</v>
      </c>
      <c r="BG151" s="162">
        <f t="shared" si="26"/>
        <v>0</v>
      </c>
      <c r="BH151" s="162">
        <f t="shared" si="27"/>
        <v>0</v>
      </c>
      <c r="BI151" s="162">
        <f t="shared" si="28"/>
        <v>0</v>
      </c>
      <c r="BJ151" s="2" t="s">
        <v>85</v>
      </c>
      <c r="BK151" s="162">
        <f t="shared" si="29"/>
        <v>0</v>
      </c>
      <c r="BL151" s="2" t="s">
        <v>133</v>
      </c>
      <c r="BM151" s="161" t="s">
        <v>477</v>
      </c>
    </row>
    <row r="152" spans="2:65" s="16" customFormat="1" ht="21.75" customHeight="1" x14ac:dyDescent="0.25">
      <c r="B152" s="17"/>
      <c r="C152" s="149" t="s">
        <v>211</v>
      </c>
      <c r="D152" s="149" t="s">
        <v>129</v>
      </c>
      <c r="E152" s="150" t="s">
        <v>338</v>
      </c>
      <c r="F152" s="151" t="s">
        <v>339</v>
      </c>
      <c r="G152" s="152" t="s">
        <v>232</v>
      </c>
      <c r="H152" s="153">
        <v>255</v>
      </c>
      <c r="I152" s="154"/>
      <c r="J152" s="155">
        <f t="shared" si="20"/>
        <v>0</v>
      </c>
      <c r="K152" s="156"/>
      <c r="L152" s="17"/>
      <c r="M152" s="157" t="s">
        <v>1</v>
      </c>
      <c r="N152" s="158" t="s">
        <v>39</v>
      </c>
      <c r="P152" s="159">
        <f t="shared" si="21"/>
        <v>0</v>
      </c>
      <c r="Q152" s="159">
        <v>0.15112999999999999</v>
      </c>
      <c r="R152" s="159">
        <f t="shared" si="22"/>
        <v>38.538149999999995</v>
      </c>
      <c r="S152" s="159">
        <v>0</v>
      </c>
      <c r="T152" s="160">
        <f t="shared" si="23"/>
        <v>0</v>
      </c>
      <c r="AR152" s="161" t="s">
        <v>133</v>
      </c>
      <c r="AT152" s="161" t="s">
        <v>129</v>
      </c>
      <c r="AU152" s="161" t="s">
        <v>85</v>
      </c>
      <c r="AY152" s="2" t="s">
        <v>127</v>
      </c>
      <c r="BE152" s="162">
        <f t="shared" si="24"/>
        <v>0</v>
      </c>
      <c r="BF152" s="162">
        <f t="shared" si="25"/>
        <v>0</v>
      </c>
      <c r="BG152" s="162">
        <f t="shared" si="26"/>
        <v>0</v>
      </c>
      <c r="BH152" s="162">
        <f t="shared" si="27"/>
        <v>0</v>
      </c>
      <c r="BI152" s="162">
        <f t="shared" si="28"/>
        <v>0</v>
      </c>
      <c r="BJ152" s="2" t="s">
        <v>85</v>
      </c>
      <c r="BK152" s="162">
        <f t="shared" si="29"/>
        <v>0</v>
      </c>
      <c r="BL152" s="2" t="s">
        <v>133</v>
      </c>
      <c r="BM152" s="161" t="s">
        <v>340</v>
      </c>
    </row>
    <row r="153" spans="2:65" s="16" customFormat="1" ht="16.5" customHeight="1" x14ac:dyDescent="0.25">
      <c r="B153" s="17"/>
      <c r="C153" s="163" t="s">
        <v>216</v>
      </c>
      <c r="D153" s="163" t="s">
        <v>203</v>
      </c>
      <c r="E153" s="164" t="s">
        <v>478</v>
      </c>
      <c r="F153" s="165" t="s">
        <v>479</v>
      </c>
      <c r="G153" s="166" t="s">
        <v>242</v>
      </c>
      <c r="H153" s="167">
        <v>257.55</v>
      </c>
      <c r="I153" s="168"/>
      <c r="J153" s="169">
        <f t="shared" si="20"/>
        <v>0</v>
      </c>
      <c r="K153" s="170"/>
      <c r="L153" s="171"/>
      <c r="M153" s="172" t="s">
        <v>1</v>
      </c>
      <c r="N153" s="173" t="s">
        <v>39</v>
      </c>
      <c r="P153" s="159">
        <f t="shared" si="21"/>
        <v>0</v>
      </c>
      <c r="Q153" s="159">
        <v>8.5000000000000006E-2</v>
      </c>
      <c r="R153" s="159">
        <f t="shared" si="22"/>
        <v>21.891750000000002</v>
      </c>
      <c r="S153" s="159">
        <v>0</v>
      </c>
      <c r="T153" s="160">
        <f t="shared" si="23"/>
        <v>0</v>
      </c>
      <c r="AR153" s="161" t="s">
        <v>158</v>
      </c>
      <c r="AT153" s="161" t="s">
        <v>203</v>
      </c>
      <c r="AU153" s="161" t="s">
        <v>85</v>
      </c>
      <c r="AY153" s="2" t="s">
        <v>127</v>
      </c>
      <c r="BE153" s="162">
        <f t="shared" si="24"/>
        <v>0</v>
      </c>
      <c r="BF153" s="162">
        <f t="shared" si="25"/>
        <v>0</v>
      </c>
      <c r="BG153" s="162">
        <f t="shared" si="26"/>
        <v>0</v>
      </c>
      <c r="BH153" s="162">
        <f t="shared" si="27"/>
        <v>0</v>
      </c>
      <c r="BI153" s="162">
        <f t="shared" si="28"/>
        <v>0</v>
      </c>
      <c r="BJ153" s="2" t="s">
        <v>85</v>
      </c>
      <c r="BK153" s="162">
        <f t="shared" si="29"/>
        <v>0</v>
      </c>
      <c r="BL153" s="2" t="s">
        <v>133</v>
      </c>
      <c r="BM153" s="161" t="s">
        <v>344</v>
      </c>
    </row>
    <row r="154" spans="2:65" s="16" customFormat="1" ht="33" customHeight="1" x14ac:dyDescent="0.25">
      <c r="B154" s="17"/>
      <c r="C154" s="149" t="s">
        <v>220</v>
      </c>
      <c r="D154" s="149" t="s">
        <v>129</v>
      </c>
      <c r="E154" s="150" t="s">
        <v>480</v>
      </c>
      <c r="F154" s="151" t="s">
        <v>481</v>
      </c>
      <c r="G154" s="152" t="s">
        <v>232</v>
      </c>
      <c r="H154" s="153">
        <v>295</v>
      </c>
      <c r="I154" s="154"/>
      <c r="J154" s="155">
        <f t="shared" si="20"/>
        <v>0</v>
      </c>
      <c r="K154" s="156"/>
      <c r="L154" s="17"/>
      <c r="M154" s="157" t="s">
        <v>1</v>
      </c>
      <c r="N154" s="158" t="s">
        <v>39</v>
      </c>
      <c r="P154" s="159">
        <f t="shared" si="21"/>
        <v>0</v>
      </c>
      <c r="Q154" s="159">
        <v>9.8530000000000006E-2</v>
      </c>
      <c r="R154" s="159">
        <f t="shared" si="22"/>
        <v>29.066350000000003</v>
      </c>
      <c r="S154" s="159">
        <v>0</v>
      </c>
      <c r="T154" s="160">
        <f t="shared" si="23"/>
        <v>0</v>
      </c>
      <c r="AR154" s="161" t="s">
        <v>133</v>
      </c>
      <c r="AT154" s="161" t="s">
        <v>129</v>
      </c>
      <c r="AU154" s="161" t="s">
        <v>85</v>
      </c>
      <c r="AY154" s="2" t="s">
        <v>127</v>
      </c>
      <c r="BE154" s="162">
        <f t="shared" si="24"/>
        <v>0</v>
      </c>
      <c r="BF154" s="162">
        <f t="shared" si="25"/>
        <v>0</v>
      </c>
      <c r="BG154" s="162">
        <f t="shared" si="26"/>
        <v>0</v>
      </c>
      <c r="BH154" s="162">
        <f t="shared" si="27"/>
        <v>0</v>
      </c>
      <c r="BI154" s="162">
        <f t="shared" si="28"/>
        <v>0</v>
      </c>
      <c r="BJ154" s="2" t="s">
        <v>85</v>
      </c>
      <c r="BK154" s="162">
        <f t="shared" si="29"/>
        <v>0</v>
      </c>
      <c r="BL154" s="2" t="s">
        <v>133</v>
      </c>
      <c r="BM154" s="161" t="s">
        <v>482</v>
      </c>
    </row>
    <row r="155" spans="2:65" s="16" customFormat="1" ht="16.5" customHeight="1" x14ac:dyDescent="0.25">
      <c r="B155" s="17"/>
      <c r="C155" s="163" t="s">
        <v>225</v>
      </c>
      <c r="D155" s="163" t="s">
        <v>203</v>
      </c>
      <c r="E155" s="164" t="s">
        <v>483</v>
      </c>
      <c r="F155" s="165" t="s">
        <v>484</v>
      </c>
      <c r="G155" s="166" t="s">
        <v>242</v>
      </c>
      <c r="H155" s="167">
        <v>297.95</v>
      </c>
      <c r="I155" s="168"/>
      <c r="J155" s="169">
        <f t="shared" si="20"/>
        <v>0</v>
      </c>
      <c r="K155" s="170"/>
      <c r="L155" s="171"/>
      <c r="M155" s="172" t="s">
        <v>1</v>
      </c>
      <c r="N155" s="173" t="s">
        <v>39</v>
      </c>
      <c r="P155" s="159">
        <f t="shared" si="21"/>
        <v>0</v>
      </c>
      <c r="Q155" s="159">
        <v>2.3E-2</v>
      </c>
      <c r="R155" s="159">
        <f t="shared" si="22"/>
        <v>6.8528499999999992</v>
      </c>
      <c r="S155" s="159">
        <v>0</v>
      </c>
      <c r="T155" s="160">
        <f t="shared" si="23"/>
        <v>0</v>
      </c>
      <c r="AR155" s="161" t="s">
        <v>158</v>
      </c>
      <c r="AT155" s="161" t="s">
        <v>203</v>
      </c>
      <c r="AU155" s="161" t="s">
        <v>85</v>
      </c>
      <c r="AY155" s="2" t="s">
        <v>127</v>
      </c>
      <c r="BE155" s="162">
        <f t="shared" si="24"/>
        <v>0</v>
      </c>
      <c r="BF155" s="162">
        <f t="shared" si="25"/>
        <v>0</v>
      </c>
      <c r="BG155" s="162">
        <f t="shared" si="26"/>
        <v>0</v>
      </c>
      <c r="BH155" s="162">
        <f t="shared" si="27"/>
        <v>0</v>
      </c>
      <c r="BI155" s="162">
        <f t="shared" si="28"/>
        <v>0</v>
      </c>
      <c r="BJ155" s="2" t="s">
        <v>85</v>
      </c>
      <c r="BK155" s="162">
        <f t="shared" si="29"/>
        <v>0</v>
      </c>
      <c r="BL155" s="2" t="s">
        <v>133</v>
      </c>
      <c r="BM155" s="161" t="s">
        <v>485</v>
      </c>
    </row>
    <row r="156" spans="2:65" s="136" customFormat="1" ht="22.9" customHeight="1" x14ac:dyDescent="0.2">
      <c r="B156" s="137"/>
      <c r="D156" s="138" t="s">
        <v>72</v>
      </c>
      <c r="E156" s="147" t="s">
        <v>409</v>
      </c>
      <c r="F156" s="147" t="s">
        <v>410</v>
      </c>
      <c r="I156" s="140"/>
      <c r="J156" s="148">
        <f>BK156</f>
        <v>0</v>
      </c>
      <c r="L156" s="137"/>
      <c r="M156" s="142"/>
      <c r="P156" s="143">
        <f>P157</f>
        <v>0</v>
      </c>
      <c r="R156" s="143">
        <f>R157</f>
        <v>0</v>
      </c>
      <c r="T156" s="144">
        <f>T157</f>
        <v>0</v>
      </c>
      <c r="AR156" s="138" t="s">
        <v>77</v>
      </c>
      <c r="AT156" s="145" t="s">
        <v>72</v>
      </c>
      <c r="AU156" s="145" t="s">
        <v>77</v>
      </c>
      <c r="AY156" s="138" t="s">
        <v>127</v>
      </c>
      <c r="BK156" s="146">
        <f>BK157</f>
        <v>0</v>
      </c>
    </row>
    <row r="157" spans="2:65" s="16" customFormat="1" ht="21.75" customHeight="1" x14ac:dyDescent="0.25">
      <c r="B157" s="17"/>
      <c r="C157" s="149" t="s">
        <v>229</v>
      </c>
      <c r="D157" s="149" t="s">
        <v>129</v>
      </c>
      <c r="E157" s="150" t="s">
        <v>486</v>
      </c>
      <c r="F157" s="151" t="s">
        <v>487</v>
      </c>
      <c r="G157" s="152" t="s">
        <v>206</v>
      </c>
      <c r="H157" s="153">
        <v>301.55</v>
      </c>
      <c r="I157" s="154"/>
      <c r="J157" s="155">
        <f>ROUND(I157*H157,2)</f>
        <v>0</v>
      </c>
      <c r="K157" s="156"/>
      <c r="L157" s="17"/>
      <c r="M157" s="174" t="s">
        <v>1</v>
      </c>
      <c r="N157" s="175" t="s">
        <v>39</v>
      </c>
      <c r="O157" s="176"/>
      <c r="P157" s="177">
        <f>O157*H157</f>
        <v>0</v>
      </c>
      <c r="Q157" s="177">
        <v>0</v>
      </c>
      <c r="R157" s="177">
        <f>Q157*H157</f>
        <v>0</v>
      </c>
      <c r="S157" s="177">
        <v>0</v>
      </c>
      <c r="T157" s="178">
        <f>S157*H157</f>
        <v>0</v>
      </c>
      <c r="AR157" s="161" t="s">
        <v>133</v>
      </c>
      <c r="AT157" s="161" t="s">
        <v>129</v>
      </c>
      <c r="AU157" s="161" t="s">
        <v>85</v>
      </c>
      <c r="AY157" s="2" t="s">
        <v>127</v>
      </c>
      <c r="BE157" s="162">
        <f>IF(N157="základná",J157,0)</f>
        <v>0</v>
      </c>
      <c r="BF157" s="162">
        <f>IF(N157="znížená",J157,0)</f>
        <v>0</v>
      </c>
      <c r="BG157" s="162">
        <f>IF(N157="zákl. prenesená",J157,0)</f>
        <v>0</v>
      </c>
      <c r="BH157" s="162">
        <f>IF(N157="zníž. prenesená",J157,0)</f>
        <v>0</v>
      </c>
      <c r="BI157" s="162">
        <f>IF(N157="nulová",J157,0)</f>
        <v>0</v>
      </c>
      <c r="BJ157" s="2" t="s">
        <v>85</v>
      </c>
      <c r="BK157" s="162">
        <f>ROUND(I157*H157,2)</f>
        <v>0</v>
      </c>
      <c r="BL157" s="2" t="s">
        <v>133</v>
      </c>
      <c r="BM157" s="161" t="s">
        <v>414</v>
      </c>
    </row>
    <row r="158" spans="2:65" s="16" customFormat="1" ht="6.95" customHeight="1" x14ac:dyDescent="0.25">
      <c r="B158" s="29"/>
      <c r="C158" s="30"/>
      <c r="D158" s="30"/>
      <c r="E158" s="30"/>
      <c r="F158" s="30"/>
      <c r="G158" s="30"/>
      <c r="H158" s="30"/>
      <c r="I158" s="107"/>
      <c r="J158" s="30"/>
      <c r="K158" s="30"/>
      <c r="L158" s="17"/>
    </row>
  </sheetData>
  <mergeCells count="12">
    <mergeCell ref="E118:H118"/>
    <mergeCell ref="L2:V2"/>
    <mergeCell ref="E7:H7"/>
    <mergeCell ref="E9:H9"/>
    <mergeCell ref="E11:H11"/>
    <mergeCell ref="E20:H20"/>
    <mergeCell ref="E29:H29"/>
    <mergeCell ref="E85:H85"/>
    <mergeCell ref="E87:H87"/>
    <mergeCell ref="E89:H89"/>
    <mergeCell ref="E114:H114"/>
    <mergeCell ref="E116:H1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9573B-516F-4CD9-ACAB-18D649182842}">
  <dimension ref="B2:BM206"/>
  <sheetViews>
    <sheetView showGridLines="0" workbookViewId="0">
      <selection activeCell="X25" sqref="X25"/>
    </sheetView>
  </sheetViews>
  <sheetFormatPr defaultRowHeight="15" x14ac:dyDescent="0.25"/>
  <cols>
    <col min="1" max="1" width="7.140625" customWidth="1"/>
    <col min="2" max="2" width="1.42578125" customWidth="1"/>
    <col min="3" max="3" width="3.5703125" customWidth="1"/>
    <col min="4" max="4" width="3.7109375" customWidth="1"/>
    <col min="5" max="5" width="14.7109375" customWidth="1"/>
    <col min="6" max="6" width="43.5703125" customWidth="1"/>
    <col min="7" max="7" width="6" customWidth="1"/>
    <col min="8" max="8" width="9.85546875" customWidth="1"/>
    <col min="9" max="9" width="17.28515625" style="80" customWidth="1"/>
    <col min="10" max="10" width="17.28515625" customWidth="1"/>
    <col min="11" max="11" width="17.28515625" hidden="1" customWidth="1"/>
    <col min="12" max="12" width="1.5703125" customWidth="1"/>
    <col min="13" max="13" width="9.28515625" hidden="1" customWidth="1"/>
    <col min="14" max="14" width="9.140625" hidden="1" customWidth="1"/>
    <col min="15" max="20" width="12.140625" hidden="1" customWidth="1"/>
    <col min="21" max="21" width="14" hidden="1" customWidth="1"/>
    <col min="22" max="22" width="10.5703125" customWidth="1"/>
    <col min="23" max="23" width="14" customWidth="1"/>
    <col min="24" max="24" width="10.5703125" customWidth="1"/>
    <col min="25" max="25" width="12.85546875" customWidth="1"/>
    <col min="26" max="26" width="9.42578125" customWidth="1"/>
    <col min="27" max="27" width="12.85546875" customWidth="1"/>
    <col min="28" max="28" width="14" customWidth="1"/>
    <col min="29" max="29" width="9.42578125" customWidth="1"/>
    <col min="30" max="30" width="12.85546875" customWidth="1"/>
    <col min="31" max="31" width="14" customWidth="1"/>
  </cols>
  <sheetData>
    <row r="2" spans="2:46" ht="36.950000000000003" customHeight="1" x14ac:dyDescent="0.25"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AT2" s="2" t="s">
        <v>91</v>
      </c>
    </row>
    <row r="3" spans="2:46" ht="6.95" customHeight="1" x14ac:dyDescent="0.25">
      <c r="B3" s="3"/>
      <c r="C3" s="4"/>
      <c r="D3" s="4"/>
      <c r="E3" s="4"/>
      <c r="F3" s="4"/>
      <c r="G3" s="4"/>
      <c r="H3" s="4"/>
      <c r="I3" s="81"/>
      <c r="J3" s="4"/>
      <c r="K3" s="4"/>
      <c r="L3" s="5"/>
      <c r="AT3" s="2" t="s">
        <v>73</v>
      </c>
    </row>
    <row r="4" spans="2:46" ht="24.95" customHeight="1" x14ac:dyDescent="0.25">
      <c r="B4" s="5"/>
      <c r="D4" s="6" t="s">
        <v>92</v>
      </c>
      <c r="L4" s="5"/>
      <c r="M4" s="82" t="s">
        <v>9</v>
      </c>
      <c r="AT4" s="2" t="s">
        <v>4</v>
      </c>
    </row>
    <row r="5" spans="2:46" ht="6.95" customHeight="1" x14ac:dyDescent="0.25">
      <c r="B5" s="5"/>
      <c r="L5" s="5"/>
    </row>
    <row r="6" spans="2:46" ht="12" customHeight="1" x14ac:dyDescent="0.25">
      <c r="B6" s="5"/>
      <c r="D6" s="11" t="s">
        <v>15</v>
      </c>
      <c r="L6" s="5"/>
    </row>
    <row r="7" spans="2:46" ht="23.25" customHeight="1" x14ac:dyDescent="0.25">
      <c r="B7" s="5"/>
      <c r="E7" s="223" t="str">
        <f>'Rekapitulácia stavby'!K6</f>
        <v>DOBUDOVANIE ZÁKLADNEJ TECHNICKEJ INFRAŠTRUKTÚRY V OBCI ŠARIŠSKÉ JASTRABIE</v>
      </c>
      <c r="F7" s="224"/>
      <c r="G7" s="224"/>
      <c r="H7" s="224"/>
      <c r="L7" s="5"/>
    </row>
    <row r="8" spans="2:46" s="16" customFormat="1" ht="12" customHeight="1" x14ac:dyDescent="0.25">
      <c r="B8" s="17"/>
      <c r="D8" s="11" t="s">
        <v>93</v>
      </c>
      <c r="I8" s="83"/>
      <c r="L8" s="17"/>
    </row>
    <row r="9" spans="2:46" s="16" customFormat="1" ht="16.5" customHeight="1" x14ac:dyDescent="0.25">
      <c r="B9" s="17"/>
      <c r="E9" s="201" t="s">
        <v>488</v>
      </c>
      <c r="F9" s="222"/>
      <c r="G9" s="222"/>
      <c r="H9" s="222"/>
      <c r="I9" s="83"/>
      <c r="L9" s="17"/>
    </row>
    <row r="10" spans="2:46" s="16" customFormat="1" x14ac:dyDescent="0.25">
      <c r="B10" s="17"/>
      <c r="I10" s="83"/>
      <c r="L10" s="17"/>
    </row>
    <row r="11" spans="2:46" s="16" customFormat="1" ht="12" customHeight="1" x14ac:dyDescent="0.25">
      <c r="B11" s="17"/>
      <c r="D11" s="11" t="s">
        <v>17</v>
      </c>
      <c r="F11" s="12" t="s">
        <v>1</v>
      </c>
      <c r="I11" s="84" t="s">
        <v>18</v>
      </c>
      <c r="J11" s="12" t="s">
        <v>1</v>
      </c>
      <c r="L11" s="17"/>
    </row>
    <row r="12" spans="2:46" s="16" customFormat="1" ht="12" customHeight="1" x14ac:dyDescent="0.25">
      <c r="B12" s="17"/>
      <c r="D12" s="11" t="s">
        <v>19</v>
      </c>
      <c r="F12" s="12" t="s">
        <v>20</v>
      </c>
      <c r="I12" s="84" t="s">
        <v>21</v>
      </c>
      <c r="J12" s="85"/>
      <c r="L12" s="17"/>
    </row>
    <row r="13" spans="2:46" s="16" customFormat="1" ht="10.9" customHeight="1" x14ac:dyDescent="0.25">
      <c r="B13" s="17"/>
      <c r="I13" s="83"/>
      <c r="L13" s="17"/>
    </row>
    <row r="14" spans="2:46" s="16" customFormat="1" ht="12" customHeight="1" x14ac:dyDescent="0.25">
      <c r="B14" s="17"/>
      <c r="D14" s="11" t="s">
        <v>22</v>
      </c>
      <c r="I14" s="84" t="s">
        <v>23</v>
      </c>
      <c r="J14" s="12" t="s">
        <v>1</v>
      </c>
      <c r="L14" s="17"/>
    </row>
    <row r="15" spans="2:46" s="16" customFormat="1" ht="18" customHeight="1" x14ac:dyDescent="0.25">
      <c r="B15" s="17"/>
      <c r="E15" s="12" t="s">
        <v>24</v>
      </c>
      <c r="I15" s="84" t="s">
        <v>25</v>
      </c>
      <c r="J15" s="12" t="s">
        <v>1</v>
      </c>
      <c r="L15" s="17"/>
    </row>
    <row r="16" spans="2:46" s="16" customFormat="1" ht="6.95" customHeight="1" x14ac:dyDescent="0.25">
      <c r="B16" s="17"/>
      <c r="I16" s="83"/>
      <c r="L16" s="17"/>
    </row>
    <row r="17" spans="2:12" s="16" customFormat="1" ht="12" customHeight="1" x14ac:dyDescent="0.25">
      <c r="B17" s="17"/>
      <c r="D17" s="11" t="s">
        <v>26</v>
      </c>
      <c r="I17" s="84" t="s">
        <v>23</v>
      </c>
      <c r="J17" s="13" t="str">
        <f>'Rekapitulácia stavby'!AN13</f>
        <v>Vyplň údaj</v>
      </c>
      <c r="L17" s="17"/>
    </row>
    <row r="18" spans="2:12" s="16" customFormat="1" ht="18" customHeight="1" x14ac:dyDescent="0.25">
      <c r="B18" s="17"/>
      <c r="E18" s="225" t="str">
        <f>'Rekapitulácia stavby'!E14</f>
        <v>Vyplň údaj</v>
      </c>
      <c r="F18" s="211"/>
      <c r="G18" s="211"/>
      <c r="H18" s="211"/>
      <c r="I18" s="84" t="s">
        <v>25</v>
      </c>
      <c r="J18" s="13" t="str">
        <f>'Rekapitulácia stavby'!AN14</f>
        <v>Vyplň údaj</v>
      </c>
      <c r="L18" s="17"/>
    </row>
    <row r="19" spans="2:12" s="16" customFormat="1" ht="6.95" customHeight="1" x14ac:dyDescent="0.25">
      <c r="B19" s="17"/>
      <c r="I19" s="83"/>
      <c r="L19" s="17"/>
    </row>
    <row r="20" spans="2:12" s="16" customFormat="1" ht="12" customHeight="1" x14ac:dyDescent="0.25">
      <c r="B20" s="17"/>
      <c r="D20" s="11" t="s">
        <v>28</v>
      </c>
      <c r="I20" s="84" t="s">
        <v>23</v>
      </c>
      <c r="J20" s="12" t="s">
        <v>1</v>
      </c>
      <c r="L20" s="17"/>
    </row>
    <row r="21" spans="2:12" s="16" customFormat="1" ht="18" customHeight="1" x14ac:dyDescent="0.25">
      <c r="B21" s="17"/>
      <c r="E21" s="12"/>
      <c r="I21" s="84" t="s">
        <v>25</v>
      </c>
      <c r="J21" s="12" t="s">
        <v>1</v>
      </c>
      <c r="L21" s="17"/>
    </row>
    <row r="22" spans="2:12" s="16" customFormat="1" ht="6.95" customHeight="1" x14ac:dyDescent="0.25">
      <c r="B22" s="17"/>
      <c r="I22" s="83"/>
      <c r="L22" s="17"/>
    </row>
    <row r="23" spans="2:12" s="16" customFormat="1" ht="12" customHeight="1" x14ac:dyDescent="0.25">
      <c r="B23" s="17"/>
      <c r="D23" s="11" t="s">
        <v>30</v>
      </c>
      <c r="I23" s="84" t="s">
        <v>23</v>
      </c>
      <c r="J23" s="12" t="s">
        <v>1</v>
      </c>
      <c r="L23" s="17"/>
    </row>
    <row r="24" spans="2:12" s="16" customFormat="1" ht="18" customHeight="1" x14ac:dyDescent="0.25">
      <c r="B24" s="17"/>
      <c r="E24" s="12"/>
      <c r="I24" s="84" t="s">
        <v>25</v>
      </c>
      <c r="J24" s="12" t="s">
        <v>1</v>
      </c>
      <c r="L24" s="17"/>
    </row>
    <row r="25" spans="2:12" s="16" customFormat="1" ht="6.95" customHeight="1" x14ac:dyDescent="0.25">
      <c r="B25" s="17"/>
      <c r="I25" s="83"/>
      <c r="L25" s="17"/>
    </row>
    <row r="26" spans="2:12" s="16" customFormat="1" ht="12" customHeight="1" x14ac:dyDescent="0.25">
      <c r="B26" s="17"/>
      <c r="D26" s="11" t="s">
        <v>32</v>
      </c>
      <c r="I26" s="83"/>
      <c r="L26" s="17"/>
    </row>
    <row r="27" spans="2:12" s="86" customFormat="1" ht="16.5" customHeight="1" x14ac:dyDescent="0.25">
      <c r="B27" s="87"/>
      <c r="E27" s="218" t="s">
        <v>1</v>
      </c>
      <c r="F27" s="218"/>
      <c r="G27" s="218"/>
      <c r="H27" s="218"/>
      <c r="I27" s="88"/>
      <c r="L27" s="87"/>
    </row>
    <row r="28" spans="2:12" s="16" customFormat="1" ht="6.95" customHeight="1" x14ac:dyDescent="0.25">
      <c r="B28" s="17"/>
      <c r="I28" s="83"/>
      <c r="L28" s="17"/>
    </row>
    <row r="29" spans="2:12" s="16" customFormat="1" ht="6.95" customHeight="1" x14ac:dyDescent="0.25">
      <c r="B29" s="17"/>
      <c r="D29" s="39"/>
      <c r="E29" s="39"/>
      <c r="F29" s="39"/>
      <c r="G29" s="39"/>
      <c r="H29" s="39"/>
      <c r="I29" s="89"/>
      <c r="J29" s="39"/>
      <c r="K29" s="39"/>
      <c r="L29" s="17"/>
    </row>
    <row r="30" spans="2:12" s="16" customFormat="1" ht="25.35" customHeight="1" x14ac:dyDescent="0.25">
      <c r="B30" s="17"/>
      <c r="D30" s="90" t="s">
        <v>33</v>
      </c>
      <c r="I30" s="83"/>
      <c r="J30" s="91">
        <f>ROUND(J122, 2)</f>
        <v>0</v>
      </c>
      <c r="L30" s="17"/>
    </row>
    <row r="31" spans="2:12" s="16" customFormat="1" ht="6.95" customHeight="1" x14ac:dyDescent="0.25">
      <c r="B31" s="17"/>
      <c r="D31" s="39"/>
      <c r="E31" s="39"/>
      <c r="F31" s="39"/>
      <c r="G31" s="39"/>
      <c r="H31" s="39"/>
      <c r="I31" s="89"/>
      <c r="J31" s="39"/>
      <c r="K31" s="39"/>
      <c r="L31" s="17"/>
    </row>
    <row r="32" spans="2:12" s="16" customFormat="1" ht="14.45" customHeight="1" x14ac:dyDescent="0.25">
      <c r="B32" s="17"/>
      <c r="F32" s="92" t="s">
        <v>35</v>
      </c>
      <c r="I32" s="93" t="s">
        <v>34</v>
      </c>
      <c r="J32" s="92" t="s">
        <v>36</v>
      </c>
      <c r="L32" s="17"/>
    </row>
    <row r="33" spans="2:12" s="16" customFormat="1" ht="14.45" customHeight="1" x14ac:dyDescent="0.25">
      <c r="B33" s="17"/>
      <c r="D33" s="94" t="s">
        <v>37</v>
      </c>
      <c r="E33" s="11" t="s">
        <v>38</v>
      </c>
      <c r="F33" s="73">
        <f>ROUND((SUM(BE122:BE205)),  2)</f>
        <v>0</v>
      </c>
      <c r="I33" s="95">
        <v>0.2</v>
      </c>
      <c r="J33" s="73">
        <f>ROUND(((SUM(BE122:BE205))*I33),  2)</f>
        <v>0</v>
      </c>
      <c r="L33" s="17"/>
    </row>
    <row r="34" spans="2:12" s="16" customFormat="1" ht="14.45" customHeight="1" x14ac:dyDescent="0.25">
      <c r="B34" s="17"/>
      <c r="E34" s="11" t="s">
        <v>39</v>
      </c>
      <c r="F34" s="73">
        <f>ROUND((SUM(BF122:BF205)),  2)</f>
        <v>0</v>
      </c>
      <c r="I34" s="95">
        <v>0.2</v>
      </c>
      <c r="J34" s="73">
        <f>ROUND(((SUM(BF122:BF205))*I34),  2)</f>
        <v>0</v>
      </c>
      <c r="L34" s="17"/>
    </row>
    <row r="35" spans="2:12" s="16" customFormat="1" ht="14.45" hidden="1" customHeight="1" x14ac:dyDescent="0.25">
      <c r="B35" s="17"/>
      <c r="E35" s="11" t="s">
        <v>40</v>
      </c>
      <c r="F35" s="73">
        <f>ROUND((SUM(BG122:BG205)),  2)</f>
        <v>0</v>
      </c>
      <c r="I35" s="95">
        <v>0.2</v>
      </c>
      <c r="J35" s="73">
        <f>0</f>
        <v>0</v>
      </c>
      <c r="L35" s="17"/>
    </row>
    <row r="36" spans="2:12" s="16" customFormat="1" ht="14.45" hidden="1" customHeight="1" x14ac:dyDescent="0.25">
      <c r="B36" s="17"/>
      <c r="E36" s="11" t="s">
        <v>41</v>
      </c>
      <c r="F36" s="73">
        <f>ROUND((SUM(BH122:BH205)),  2)</f>
        <v>0</v>
      </c>
      <c r="I36" s="95">
        <v>0.2</v>
      </c>
      <c r="J36" s="73">
        <f>0</f>
        <v>0</v>
      </c>
      <c r="L36" s="17"/>
    </row>
    <row r="37" spans="2:12" s="16" customFormat="1" ht="14.45" hidden="1" customHeight="1" x14ac:dyDescent="0.25">
      <c r="B37" s="17"/>
      <c r="E37" s="11" t="s">
        <v>42</v>
      </c>
      <c r="F37" s="73">
        <f>ROUND((SUM(BI122:BI205)),  2)</f>
        <v>0</v>
      </c>
      <c r="I37" s="95">
        <v>0</v>
      </c>
      <c r="J37" s="73">
        <f>0</f>
        <v>0</v>
      </c>
      <c r="L37" s="17"/>
    </row>
    <row r="38" spans="2:12" s="16" customFormat="1" ht="6.95" customHeight="1" x14ac:dyDescent="0.25">
      <c r="B38" s="17"/>
      <c r="I38" s="83"/>
      <c r="L38" s="17"/>
    </row>
    <row r="39" spans="2:12" s="16" customFormat="1" ht="25.35" customHeight="1" x14ac:dyDescent="0.25">
      <c r="B39" s="17"/>
      <c r="C39" s="96"/>
      <c r="D39" s="97" t="s">
        <v>43</v>
      </c>
      <c r="E39" s="42"/>
      <c r="F39" s="42"/>
      <c r="G39" s="98" t="s">
        <v>44</v>
      </c>
      <c r="H39" s="99" t="s">
        <v>45</v>
      </c>
      <c r="I39" s="100"/>
      <c r="J39" s="101">
        <f>SUM(J30:J37)</f>
        <v>0</v>
      </c>
      <c r="K39" s="102"/>
      <c r="L39" s="17"/>
    </row>
    <row r="40" spans="2:12" s="16" customFormat="1" ht="14.45" customHeight="1" x14ac:dyDescent="0.25">
      <c r="B40" s="17"/>
      <c r="I40" s="83"/>
      <c r="L40" s="17"/>
    </row>
    <row r="41" spans="2:12" ht="14.45" customHeight="1" x14ac:dyDescent="0.25">
      <c r="B41" s="5"/>
      <c r="L41" s="5"/>
    </row>
    <row r="42" spans="2:12" ht="14.45" customHeight="1" x14ac:dyDescent="0.25">
      <c r="B42" s="5"/>
      <c r="L42" s="5"/>
    </row>
    <row r="43" spans="2:12" ht="14.45" customHeight="1" x14ac:dyDescent="0.25">
      <c r="B43" s="5"/>
      <c r="L43" s="5"/>
    </row>
    <row r="44" spans="2:12" ht="14.45" customHeight="1" x14ac:dyDescent="0.25">
      <c r="B44" s="5"/>
      <c r="L44" s="5"/>
    </row>
    <row r="45" spans="2:12" ht="14.45" customHeight="1" x14ac:dyDescent="0.25">
      <c r="B45" s="5"/>
      <c r="L45" s="5"/>
    </row>
    <row r="46" spans="2:12" ht="14.45" customHeight="1" x14ac:dyDescent="0.25">
      <c r="B46" s="5"/>
      <c r="L46" s="5"/>
    </row>
    <row r="47" spans="2:12" ht="14.45" customHeight="1" x14ac:dyDescent="0.25">
      <c r="B47" s="5"/>
      <c r="L47" s="5"/>
    </row>
    <row r="48" spans="2:12" ht="14.45" customHeight="1" x14ac:dyDescent="0.25">
      <c r="B48" s="5"/>
      <c r="L48" s="5"/>
    </row>
    <row r="49" spans="2:12" ht="14.45" customHeight="1" x14ac:dyDescent="0.25">
      <c r="B49" s="5"/>
      <c r="L49" s="5"/>
    </row>
    <row r="50" spans="2:12" s="16" customFormat="1" ht="14.45" customHeight="1" x14ac:dyDescent="0.25">
      <c r="B50" s="17"/>
      <c r="D50" s="26" t="s">
        <v>46</v>
      </c>
      <c r="E50" s="27"/>
      <c r="F50" s="27"/>
      <c r="G50" s="26" t="s">
        <v>47</v>
      </c>
      <c r="H50" s="27"/>
      <c r="I50" s="103"/>
      <c r="J50" s="27"/>
      <c r="K50" s="27"/>
      <c r="L50" s="17"/>
    </row>
    <row r="51" spans="2:12" x14ac:dyDescent="0.25">
      <c r="B51" s="5"/>
      <c r="L51" s="5"/>
    </row>
    <row r="52" spans="2:12" x14ac:dyDescent="0.25">
      <c r="B52" s="5"/>
      <c r="L52" s="5"/>
    </row>
    <row r="53" spans="2:12" x14ac:dyDescent="0.25">
      <c r="B53" s="5"/>
      <c r="L53" s="5"/>
    </row>
    <row r="54" spans="2:12" x14ac:dyDescent="0.25">
      <c r="B54" s="5"/>
      <c r="L54" s="5"/>
    </row>
    <row r="55" spans="2:12" x14ac:dyDescent="0.25">
      <c r="B55" s="5"/>
      <c r="L55" s="5"/>
    </row>
    <row r="56" spans="2:12" x14ac:dyDescent="0.25">
      <c r="B56" s="5"/>
      <c r="L56" s="5"/>
    </row>
    <row r="57" spans="2:12" x14ac:dyDescent="0.25">
      <c r="B57" s="5"/>
      <c r="L57" s="5"/>
    </row>
    <row r="58" spans="2:12" x14ac:dyDescent="0.25">
      <c r="B58" s="5"/>
      <c r="L58" s="5"/>
    </row>
    <row r="59" spans="2:12" x14ac:dyDescent="0.25">
      <c r="B59" s="5"/>
      <c r="L59" s="5"/>
    </row>
    <row r="60" spans="2:12" x14ac:dyDescent="0.25">
      <c r="B60" s="5"/>
      <c r="L60" s="5"/>
    </row>
    <row r="61" spans="2:12" s="16" customFormat="1" x14ac:dyDescent="0.25">
      <c r="B61" s="17"/>
      <c r="D61" s="28" t="s">
        <v>48</v>
      </c>
      <c r="E61" s="19"/>
      <c r="F61" s="104" t="s">
        <v>49</v>
      </c>
      <c r="G61" s="28" t="s">
        <v>48</v>
      </c>
      <c r="H61" s="19"/>
      <c r="I61" s="105"/>
      <c r="J61" s="106" t="s">
        <v>49</v>
      </c>
      <c r="K61" s="19"/>
      <c r="L61" s="17"/>
    </row>
    <row r="62" spans="2:12" x14ac:dyDescent="0.25">
      <c r="B62" s="5"/>
      <c r="L62" s="5"/>
    </row>
    <row r="63" spans="2:12" x14ac:dyDescent="0.25">
      <c r="B63" s="5"/>
      <c r="L63" s="5"/>
    </row>
    <row r="64" spans="2:12" x14ac:dyDescent="0.25">
      <c r="B64" s="5"/>
      <c r="L64" s="5"/>
    </row>
    <row r="65" spans="2:12" s="16" customFormat="1" x14ac:dyDescent="0.25">
      <c r="B65" s="17"/>
      <c r="D65" s="26" t="s">
        <v>50</v>
      </c>
      <c r="E65" s="27"/>
      <c r="F65" s="27"/>
      <c r="G65" s="26" t="s">
        <v>51</v>
      </c>
      <c r="H65" s="27"/>
      <c r="I65" s="103"/>
      <c r="J65" s="27"/>
      <c r="K65" s="27"/>
      <c r="L65" s="17"/>
    </row>
    <row r="66" spans="2:12" x14ac:dyDescent="0.25">
      <c r="B66" s="5"/>
      <c r="L66" s="5"/>
    </row>
    <row r="67" spans="2:12" x14ac:dyDescent="0.25">
      <c r="B67" s="5"/>
      <c r="L67" s="5"/>
    </row>
    <row r="68" spans="2:12" x14ac:dyDescent="0.25">
      <c r="B68" s="5"/>
      <c r="L68" s="5"/>
    </row>
    <row r="69" spans="2:12" x14ac:dyDescent="0.25">
      <c r="B69" s="5"/>
      <c r="L69" s="5"/>
    </row>
    <row r="70" spans="2:12" x14ac:dyDescent="0.25">
      <c r="B70" s="5"/>
      <c r="L70" s="5"/>
    </row>
    <row r="71" spans="2:12" x14ac:dyDescent="0.25">
      <c r="B71" s="5"/>
      <c r="L71" s="5"/>
    </row>
    <row r="72" spans="2:12" x14ac:dyDescent="0.25">
      <c r="B72" s="5"/>
      <c r="L72" s="5"/>
    </row>
    <row r="73" spans="2:12" x14ac:dyDescent="0.25">
      <c r="B73" s="5"/>
      <c r="L73" s="5"/>
    </row>
    <row r="74" spans="2:12" x14ac:dyDescent="0.25">
      <c r="B74" s="5"/>
      <c r="L74" s="5"/>
    </row>
    <row r="75" spans="2:12" x14ac:dyDescent="0.25">
      <c r="B75" s="5"/>
      <c r="L75" s="5"/>
    </row>
    <row r="76" spans="2:12" s="16" customFormat="1" x14ac:dyDescent="0.25">
      <c r="B76" s="17"/>
      <c r="D76" s="28" t="s">
        <v>48</v>
      </c>
      <c r="E76" s="19"/>
      <c r="F76" s="104" t="s">
        <v>49</v>
      </c>
      <c r="G76" s="28" t="s">
        <v>48</v>
      </c>
      <c r="H76" s="19"/>
      <c r="I76" s="105"/>
      <c r="J76" s="106" t="s">
        <v>49</v>
      </c>
      <c r="K76" s="19"/>
      <c r="L76" s="17"/>
    </row>
    <row r="77" spans="2:12" s="16" customFormat="1" ht="14.45" customHeight="1" x14ac:dyDescent="0.25">
      <c r="B77" s="29"/>
      <c r="C77" s="30"/>
      <c r="D77" s="30"/>
      <c r="E77" s="30"/>
      <c r="F77" s="30"/>
      <c r="G77" s="30"/>
      <c r="H77" s="30"/>
      <c r="I77" s="107"/>
      <c r="J77" s="30"/>
      <c r="K77" s="30"/>
      <c r="L77" s="17"/>
    </row>
    <row r="81" spans="2:47" s="16" customFormat="1" ht="6.95" customHeight="1" x14ac:dyDescent="0.25">
      <c r="B81" s="31"/>
      <c r="C81" s="32"/>
      <c r="D81" s="32"/>
      <c r="E81" s="32"/>
      <c r="F81" s="32"/>
      <c r="G81" s="32"/>
      <c r="H81" s="32"/>
      <c r="I81" s="108"/>
      <c r="J81" s="32"/>
      <c r="K81" s="32"/>
      <c r="L81" s="17"/>
    </row>
    <row r="82" spans="2:47" s="16" customFormat="1" ht="24.95" customHeight="1" x14ac:dyDescent="0.25">
      <c r="B82" s="17"/>
      <c r="C82" s="6" t="s">
        <v>97</v>
      </c>
      <c r="I82" s="83"/>
      <c r="L82" s="17"/>
    </row>
    <row r="83" spans="2:47" s="16" customFormat="1" ht="6.95" customHeight="1" x14ac:dyDescent="0.25">
      <c r="B83" s="17"/>
      <c r="I83" s="83"/>
      <c r="L83" s="17"/>
    </row>
    <row r="84" spans="2:47" s="16" customFormat="1" ht="12" customHeight="1" x14ac:dyDescent="0.25">
      <c r="B84" s="17"/>
      <c r="C84" s="11" t="s">
        <v>15</v>
      </c>
      <c r="I84" s="83"/>
      <c r="L84" s="17"/>
    </row>
    <row r="85" spans="2:47" s="16" customFormat="1" ht="23.25" customHeight="1" x14ac:dyDescent="0.25">
      <c r="B85" s="17"/>
      <c r="E85" s="223" t="str">
        <f>E7</f>
        <v>DOBUDOVANIE ZÁKLADNEJ TECHNICKEJ INFRAŠTRUKTÚRY V OBCI ŠARIŠSKÉ JASTRABIE</v>
      </c>
      <c r="F85" s="224"/>
      <c r="G85" s="224"/>
      <c r="H85" s="224"/>
      <c r="I85" s="83"/>
      <c r="L85" s="17"/>
    </row>
    <row r="86" spans="2:47" s="16" customFormat="1" ht="12" customHeight="1" x14ac:dyDescent="0.25">
      <c r="B86" s="17"/>
      <c r="C86" s="11" t="s">
        <v>93</v>
      </c>
      <c r="I86" s="83"/>
      <c r="L86" s="17"/>
    </row>
    <row r="87" spans="2:47" s="16" customFormat="1" ht="16.5" customHeight="1" x14ac:dyDescent="0.25">
      <c r="B87" s="17"/>
      <c r="E87" s="201" t="str">
        <f>E9</f>
        <v>2 - SO 02 - Osvetlenie chodníka</v>
      </c>
      <c r="F87" s="222"/>
      <c r="G87" s="222"/>
      <c r="H87" s="222"/>
      <c r="I87" s="83"/>
      <c r="L87" s="17"/>
    </row>
    <row r="88" spans="2:47" s="16" customFormat="1" ht="6.95" customHeight="1" x14ac:dyDescent="0.25">
      <c r="B88" s="17"/>
      <c r="I88" s="83"/>
      <c r="L88" s="17"/>
    </row>
    <row r="89" spans="2:47" s="16" customFormat="1" ht="12" customHeight="1" x14ac:dyDescent="0.25">
      <c r="B89" s="17"/>
      <c r="C89" s="11" t="s">
        <v>19</v>
      </c>
      <c r="F89" s="12" t="str">
        <f>F12</f>
        <v>ŠARIŠSKÉ JASTRABIE</v>
      </c>
      <c r="I89" s="84" t="s">
        <v>21</v>
      </c>
      <c r="J89" s="85" t="str">
        <f>IF(J12="","",J12)</f>
        <v/>
      </c>
      <c r="L89" s="17"/>
    </row>
    <row r="90" spans="2:47" s="16" customFormat="1" ht="6.95" customHeight="1" x14ac:dyDescent="0.25">
      <c r="B90" s="17"/>
      <c r="I90" s="83"/>
      <c r="L90" s="17"/>
    </row>
    <row r="91" spans="2:47" s="16" customFormat="1" ht="15.2" customHeight="1" x14ac:dyDescent="0.25">
      <c r="B91" s="17"/>
      <c r="C91" s="11" t="s">
        <v>22</v>
      </c>
      <c r="F91" s="12" t="str">
        <f>E15</f>
        <v xml:space="preserve"> OBEC ŠARIŠSKÉ JASTRABIE</v>
      </c>
      <c r="I91" s="84" t="s">
        <v>28</v>
      </c>
      <c r="J91" s="109">
        <f>E21</f>
        <v>0</v>
      </c>
      <c r="L91" s="17"/>
    </row>
    <row r="92" spans="2:47" s="16" customFormat="1" ht="15.2" customHeight="1" x14ac:dyDescent="0.25">
      <c r="B92" s="17"/>
      <c r="C92" s="11" t="s">
        <v>26</v>
      </c>
      <c r="F92" s="12" t="str">
        <f>IF(E18="","",E18)</f>
        <v>Vyplň údaj</v>
      </c>
      <c r="I92" s="84" t="s">
        <v>30</v>
      </c>
      <c r="J92" s="109">
        <f>E24</f>
        <v>0</v>
      </c>
      <c r="L92" s="17"/>
    </row>
    <row r="93" spans="2:47" s="16" customFormat="1" ht="10.35" customHeight="1" x14ac:dyDescent="0.25">
      <c r="B93" s="17"/>
      <c r="I93" s="83"/>
      <c r="L93" s="17"/>
    </row>
    <row r="94" spans="2:47" s="16" customFormat="1" ht="29.25" customHeight="1" x14ac:dyDescent="0.25">
      <c r="B94" s="17"/>
      <c r="C94" s="110" t="s">
        <v>98</v>
      </c>
      <c r="D94" s="96"/>
      <c r="E94" s="96"/>
      <c r="F94" s="96"/>
      <c r="G94" s="96"/>
      <c r="H94" s="96"/>
      <c r="I94" s="111"/>
      <c r="J94" s="112" t="s">
        <v>99</v>
      </c>
      <c r="K94" s="96"/>
      <c r="L94" s="17"/>
    </row>
    <row r="95" spans="2:47" s="16" customFormat="1" ht="10.35" customHeight="1" x14ac:dyDescent="0.25">
      <c r="B95" s="17"/>
      <c r="I95" s="83"/>
      <c r="L95" s="17"/>
    </row>
    <row r="96" spans="2:47" s="16" customFormat="1" ht="22.9" customHeight="1" x14ac:dyDescent="0.25">
      <c r="B96" s="17"/>
      <c r="C96" s="113" t="s">
        <v>100</v>
      </c>
      <c r="I96" s="83"/>
      <c r="J96" s="91">
        <f>J122</f>
        <v>0</v>
      </c>
      <c r="L96" s="17"/>
      <c r="AU96" s="2" t="s">
        <v>101</v>
      </c>
    </row>
    <row r="97" spans="2:12" s="114" customFormat="1" ht="24.95" customHeight="1" x14ac:dyDescent="0.25">
      <c r="B97" s="115"/>
      <c r="D97" s="116" t="s">
        <v>102</v>
      </c>
      <c r="E97" s="117"/>
      <c r="F97" s="117"/>
      <c r="G97" s="117"/>
      <c r="H97" s="117"/>
      <c r="I97" s="118"/>
      <c r="J97" s="119">
        <f>J123</f>
        <v>0</v>
      </c>
      <c r="L97" s="115"/>
    </row>
    <row r="98" spans="2:12" s="70" customFormat="1" ht="19.899999999999999" customHeight="1" x14ac:dyDescent="0.25">
      <c r="B98" s="120"/>
      <c r="D98" s="121" t="s">
        <v>103</v>
      </c>
      <c r="E98" s="122"/>
      <c r="F98" s="122"/>
      <c r="G98" s="122"/>
      <c r="H98" s="122"/>
      <c r="I98" s="123"/>
      <c r="J98" s="124">
        <f>J124</f>
        <v>0</v>
      </c>
      <c r="L98" s="120"/>
    </row>
    <row r="99" spans="2:12" s="70" customFormat="1" ht="19.899999999999999" customHeight="1" x14ac:dyDescent="0.25">
      <c r="B99" s="120"/>
      <c r="D99" s="121" t="s">
        <v>104</v>
      </c>
      <c r="E99" s="122"/>
      <c r="F99" s="122"/>
      <c r="G99" s="122"/>
      <c r="H99" s="122"/>
      <c r="I99" s="123"/>
      <c r="J99" s="124">
        <f>J131</f>
        <v>0</v>
      </c>
      <c r="L99" s="120"/>
    </row>
    <row r="100" spans="2:12" s="114" customFormat="1" ht="24.95" customHeight="1" x14ac:dyDescent="0.25">
      <c r="B100" s="115"/>
      <c r="D100" s="116" t="s">
        <v>489</v>
      </c>
      <c r="E100" s="117"/>
      <c r="F100" s="117"/>
      <c r="G100" s="117"/>
      <c r="H100" s="117"/>
      <c r="I100" s="118"/>
      <c r="J100" s="119">
        <f>J133</f>
        <v>0</v>
      </c>
      <c r="L100" s="115"/>
    </row>
    <row r="101" spans="2:12" s="70" customFormat="1" ht="19.899999999999999" customHeight="1" x14ac:dyDescent="0.25">
      <c r="B101" s="120"/>
      <c r="D101" s="121" t="s">
        <v>490</v>
      </c>
      <c r="E101" s="122"/>
      <c r="F101" s="122"/>
      <c r="G101" s="122"/>
      <c r="H101" s="122"/>
      <c r="I101" s="123"/>
      <c r="J101" s="124">
        <f>J134</f>
        <v>0</v>
      </c>
      <c r="L101" s="120"/>
    </row>
    <row r="102" spans="2:12" s="70" customFormat="1" ht="19.899999999999999" customHeight="1" x14ac:dyDescent="0.25">
      <c r="B102" s="120"/>
      <c r="D102" s="121" t="s">
        <v>491</v>
      </c>
      <c r="E102" s="122"/>
      <c r="F102" s="122"/>
      <c r="G102" s="122"/>
      <c r="H102" s="122"/>
      <c r="I102" s="123"/>
      <c r="J102" s="124">
        <f>J190</f>
        <v>0</v>
      </c>
      <c r="L102" s="120"/>
    </row>
    <row r="103" spans="2:12" s="16" customFormat="1" ht="21.75" customHeight="1" x14ac:dyDescent="0.25">
      <c r="B103" s="17"/>
      <c r="I103" s="83"/>
      <c r="L103" s="17"/>
    </row>
    <row r="104" spans="2:12" s="16" customFormat="1" ht="6.95" customHeight="1" x14ac:dyDescent="0.25">
      <c r="B104" s="29"/>
      <c r="C104" s="30"/>
      <c r="D104" s="30"/>
      <c r="E104" s="30"/>
      <c r="F104" s="30"/>
      <c r="G104" s="30"/>
      <c r="H104" s="30"/>
      <c r="I104" s="107"/>
      <c r="J104" s="30"/>
      <c r="K104" s="30"/>
      <c r="L104" s="17"/>
    </row>
    <row r="108" spans="2:12" s="16" customFormat="1" ht="6.95" customHeight="1" x14ac:dyDescent="0.25">
      <c r="B108" s="31"/>
      <c r="C108" s="32"/>
      <c r="D108" s="32"/>
      <c r="E108" s="32"/>
      <c r="F108" s="32"/>
      <c r="G108" s="32"/>
      <c r="H108" s="32"/>
      <c r="I108" s="108"/>
      <c r="J108" s="32"/>
      <c r="K108" s="32"/>
      <c r="L108" s="17"/>
    </row>
    <row r="109" spans="2:12" s="16" customFormat="1" ht="24.95" customHeight="1" x14ac:dyDescent="0.25">
      <c r="B109" s="17"/>
      <c r="C109" s="6" t="s">
        <v>113</v>
      </c>
      <c r="I109" s="83"/>
      <c r="L109" s="17"/>
    </row>
    <row r="110" spans="2:12" s="16" customFormat="1" ht="6.95" customHeight="1" x14ac:dyDescent="0.25">
      <c r="B110" s="17"/>
      <c r="I110" s="83"/>
      <c r="L110" s="17"/>
    </row>
    <row r="111" spans="2:12" s="16" customFormat="1" ht="12" customHeight="1" x14ac:dyDescent="0.25">
      <c r="B111" s="17"/>
      <c r="C111" s="11" t="s">
        <v>15</v>
      </c>
      <c r="I111" s="83"/>
      <c r="L111" s="17"/>
    </row>
    <row r="112" spans="2:12" s="16" customFormat="1" ht="23.25" customHeight="1" x14ac:dyDescent="0.25">
      <c r="B112" s="17"/>
      <c r="E112" s="223" t="str">
        <f>E7</f>
        <v>DOBUDOVANIE ZÁKLADNEJ TECHNICKEJ INFRAŠTRUKTÚRY V OBCI ŠARIŠSKÉ JASTRABIE</v>
      </c>
      <c r="F112" s="224"/>
      <c r="G112" s="224"/>
      <c r="H112" s="224"/>
      <c r="I112" s="83"/>
      <c r="L112" s="17"/>
    </row>
    <row r="113" spans="2:65" s="16" customFormat="1" ht="12" customHeight="1" x14ac:dyDescent="0.25">
      <c r="B113" s="17"/>
      <c r="C113" s="11" t="s">
        <v>93</v>
      </c>
      <c r="I113" s="83"/>
      <c r="L113" s="17"/>
    </row>
    <row r="114" spans="2:65" s="16" customFormat="1" ht="16.5" customHeight="1" x14ac:dyDescent="0.25">
      <c r="B114" s="17"/>
      <c r="E114" s="201" t="str">
        <f>E9</f>
        <v>2 - SO 02 - Osvetlenie chodníka</v>
      </c>
      <c r="F114" s="222"/>
      <c r="G114" s="222"/>
      <c r="H114" s="222"/>
      <c r="I114" s="83"/>
      <c r="L114" s="17"/>
    </row>
    <row r="115" spans="2:65" s="16" customFormat="1" ht="6.95" customHeight="1" x14ac:dyDescent="0.25">
      <c r="B115" s="17"/>
      <c r="I115" s="83"/>
      <c r="L115" s="17"/>
    </row>
    <row r="116" spans="2:65" s="16" customFormat="1" ht="12" customHeight="1" x14ac:dyDescent="0.25">
      <c r="B116" s="17"/>
      <c r="C116" s="11" t="s">
        <v>19</v>
      </c>
      <c r="F116" s="12" t="str">
        <f>F12</f>
        <v>ŠARIŠSKÉ JASTRABIE</v>
      </c>
      <c r="I116" s="84" t="s">
        <v>21</v>
      </c>
      <c r="J116" s="85" t="str">
        <f>IF(J12="","",J12)</f>
        <v/>
      </c>
      <c r="L116" s="17"/>
    </row>
    <row r="117" spans="2:65" s="16" customFormat="1" ht="6.95" customHeight="1" x14ac:dyDescent="0.25">
      <c r="B117" s="17"/>
      <c r="I117" s="83"/>
      <c r="L117" s="17"/>
    </row>
    <row r="118" spans="2:65" s="16" customFormat="1" ht="15.2" customHeight="1" x14ac:dyDescent="0.25">
      <c r="B118" s="17"/>
      <c r="C118" s="11" t="s">
        <v>22</v>
      </c>
      <c r="F118" s="12" t="str">
        <f>E15</f>
        <v xml:space="preserve"> OBEC ŠARIŠSKÉ JASTRABIE</v>
      </c>
      <c r="I118" s="84" t="s">
        <v>28</v>
      </c>
      <c r="J118" s="109">
        <f>E21</f>
        <v>0</v>
      </c>
      <c r="L118" s="17"/>
    </row>
    <row r="119" spans="2:65" s="16" customFormat="1" ht="15.2" customHeight="1" x14ac:dyDescent="0.25">
      <c r="B119" s="17"/>
      <c r="C119" s="11" t="s">
        <v>26</v>
      </c>
      <c r="F119" s="12" t="str">
        <f>IF(E18="","",E18)</f>
        <v>Vyplň údaj</v>
      </c>
      <c r="I119" s="84" t="s">
        <v>30</v>
      </c>
      <c r="J119" s="109">
        <f>E24</f>
        <v>0</v>
      </c>
      <c r="L119" s="17"/>
    </row>
    <row r="120" spans="2:65" s="16" customFormat="1" ht="10.35" customHeight="1" x14ac:dyDescent="0.25">
      <c r="B120" s="17"/>
      <c r="I120" s="83"/>
      <c r="L120" s="17"/>
    </row>
    <row r="121" spans="2:65" s="125" customFormat="1" ht="29.25" customHeight="1" x14ac:dyDescent="0.25">
      <c r="B121" s="126"/>
      <c r="C121" s="127" t="s">
        <v>114</v>
      </c>
      <c r="D121" s="128" t="s">
        <v>58</v>
      </c>
      <c r="E121" s="128" t="s">
        <v>54</v>
      </c>
      <c r="F121" s="128" t="s">
        <v>55</v>
      </c>
      <c r="G121" s="128" t="s">
        <v>115</v>
      </c>
      <c r="H121" s="128" t="s">
        <v>116</v>
      </c>
      <c r="I121" s="129" t="s">
        <v>117</v>
      </c>
      <c r="J121" s="130" t="s">
        <v>99</v>
      </c>
      <c r="K121" s="131" t="s">
        <v>118</v>
      </c>
      <c r="L121" s="126"/>
      <c r="M121" s="44" t="s">
        <v>1</v>
      </c>
      <c r="N121" s="45" t="s">
        <v>37</v>
      </c>
      <c r="O121" s="45" t="s">
        <v>119</v>
      </c>
      <c r="P121" s="45" t="s">
        <v>120</v>
      </c>
      <c r="Q121" s="45" t="s">
        <v>121</v>
      </c>
      <c r="R121" s="45" t="s">
        <v>122</v>
      </c>
      <c r="S121" s="45" t="s">
        <v>123</v>
      </c>
      <c r="T121" s="46" t="s">
        <v>124</v>
      </c>
    </row>
    <row r="122" spans="2:65" s="16" customFormat="1" ht="22.9" customHeight="1" x14ac:dyDescent="0.25">
      <c r="B122" s="17"/>
      <c r="C122" s="50" t="s">
        <v>100</v>
      </c>
      <c r="I122" s="83"/>
      <c r="J122" s="132">
        <f>BK122</f>
        <v>0</v>
      </c>
      <c r="L122" s="17"/>
      <c r="M122" s="47"/>
      <c r="N122" s="39"/>
      <c r="O122" s="39"/>
      <c r="P122" s="133">
        <f>P123+P133</f>
        <v>0</v>
      </c>
      <c r="Q122" s="39"/>
      <c r="R122" s="133">
        <f>R123+R133</f>
        <v>34.996460939999999</v>
      </c>
      <c r="S122" s="39"/>
      <c r="T122" s="134">
        <f>T123+T133</f>
        <v>0</v>
      </c>
      <c r="AT122" s="2" t="s">
        <v>72</v>
      </c>
      <c r="AU122" s="2" t="s">
        <v>101</v>
      </c>
      <c r="BK122" s="135">
        <f>BK123+BK133</f>
        <v>0</v>
      </c>
    </row>
    <row r="123" spans="2:65" s="136" customFormat="1" ht="25.9" customHeight="1" x14ac:dyDescent="0.2">
      <c r="B123" s="137"/>
      <c r="D123" s="138" t="s">
        <v>72</v>
      </c>
      <c r="E123" s="139" t="s">
        <v>125</v>
      </c>
      <c r="F123" s="139" t="s">
        <v>126</v>
      </c>
      <c r="I123" s="140"/>
      <c r="J123" s="141">
        <f>BK123</f>
        <v>0</v>
      </c>
      <c r="L123" s="137"/>
      <c r="M123" s="142"/>
      <c r="P123" s="143">
        <f>P124+P131</f>
        <v>0</v>
      </c>
      <c r="R123" s="143">
        <f>R124+R131</f>
        <v>8.4449166999999985</v>
      </c>
      <c r="T123" s="144">
        <f>T124+T131</f>
        <v>0</v>
      </c>
      <c r="AR123" s="138" t="s">
        <v>77</v>
      </c>
      <c r="AT123" s="145" t="s">
        <v>72</v>
      </c>
      <c r="AU123" s="145" t="s">
        <v>73</v>
      </c>
      <c r="AY123" s="138" t="s">
        <v>127</v>
      </c>
      <c r="BK123" s="146">
        <f>BK124+BK131</f>
        <v>0</v>
      </c>
    </row>
    <row r="124" spans="2:65" s="136" customFormat="1" ht="22.9" customHeight="1" x14ac:dyDescent="0.2">
      <c r="B124" s="137"/>
      <c r="D124" s="138" t="s">
        <v>72</v>
      </c>
      <c r="E124" s="147" t="s">
        <v>77</v>
      </c>
      <c r="F124" s="147" t="s">
        <v>128</v>
      </c>
      <c r="I124" s="140"/>
      <c r="J124" s="148">
        <f>BK124</f>
        <v>0</v>
      </c>
      <c r="L124" s="137"/>
      <c r="M124" s="142"/>
      <c r="P124" s="143">
        <f>SUM(P125:P130)</f>
        <v>0</v>
      </c>
      <c r="R124" s="143">
        <f>SUM(R125:R130)</f>
        <v>1.4822500000000002E-2</v>
      </c>
      <c r="T124" s="144">
        <f>SUM(T125:T130)</f>
        <v>0</v>
      </c>
      <c r="AR124" s="138" t="s">
        <v>77</v>
      </c>
      <c r="AT124" s="145" t="s">
        <v>72</v>
      </c>
      <c r="AU124" s="145" t="s">
        <v>77</v>
      </c>
      <c r="AY124" s="138" t="s">
        <v>127</v>
      </c>
      <c r="BK124" s="146">
        <f>SUM(BK125:BK130)</f>
        <v>0</v>
      </c>
    </row>
    <row r="125" spans="2:65" s="16" customFormat="1" ht="16.5" customHeight="1" x14ac:dyDescent="0.25">
      <c r="B125" s="17"/>
      <c r="C125" s="149" t="s">
        <v>77</v>
      </c>
      <c r="D125" s="149" t="s">
        <v>129</v>
      </c>
      <c r="E125" s="150" t="s">
        <v>492</v>
      </c>
      <c r="F125" s="151" t="s">
        <v>493</v>
      </c>
      <c r="G125" s="152" t="s">
        <v>141</v>
      </c>
      <c r="H125" s="153">
        <v>6.75</v>
      </c>
      <c r="I125" s="154"/>
      <c r="J125" s="155">
        <f t="shared" ref="J125:J130" si="0">ROUND(I125*H125,2)</f>
        <v>0</v>
      </c>
      <c r="K125" s="156"/>
      <c r="L125" s="17"/>
      <c r="M125" s="157" t="s">
        <v>1</v>
      </c>
      <c r="N125" s="158" t="s">
        <v>39</v>
      </c>
      <c r="P125" s="159">
        <f t="shared" ref="P125:P130" si="1">O125*H125</f>
        <v>0</v>
      </c>
      <c r="Q125" s="159">
        <v>0</v>
      </c>
      <c r="R125" s="159">
        <f t="shared" ref="R125:R130" si="2">Q125*H125</f>
        <v>0</v>
      </c>
      <c r="S125" s="159">
        <v>0</v>
      </c>
      <c r="T125" s="160">
        <f t="shared" ref="T125:T130" si="3">S125*H125</f>
        <v>0</v>
      </c>
      <c r="AR125" s="161" t="s">
        <v>133</v>
      </c>
      <c r="AT125" s="161" t="s">
        <v>129</v>
      </c>
      <c r="AU125" s="161" t="s">
        <v>85</v>
      </c>
      <c r="AY125" s="2" t="s">
        <v>127</v>
      </c>
      <c r="BE125" s="162">
        <f t="shared" ref="BE125:BE130" si="4">IF(N125="základná",J125,0)</f>
        <v>0</v>
      </c>
      <c r="BF125" s="162">
        <f t="shared" ref="BF125:BF130" si="5">IF(N125="znížená",J125,0)</f>
        <v>0</v>
      </c>
      <c r="BG125" s="162">
        <f t="shared" ref="BG125:BG130" si="6">IF(N125="zákl. prenesená",J125,0)</f>
        <v>0</v>
      </c>
      <c r="BH125" s="162">
        <f t="shared" ref="BH125:BH130" si="7">IF(N125="zníž. prenesená",J125,0)</f>
        <v>0</v>
      </c>
      <c r="BI125" s="162">
        <f t="shared" ref="BI125:BI130" si="8">IF(N125="nulová",J125,0)</f>
        <v>0</v>
      </c>
      <c r="BJ125" s="2" t="s">
        <v>85</v>
      </c>
      <c r="BK125" s="162">
        <f t="shared" ref="BK125:BK130" si="9">ROUND(I125*H125,2)</f>
        <v>0</v>
      </c>
      <c r="BL125" s="2" t="s">
        <v>133</v>
      </c>
      <c r="BM125" s="161" t="s">
        <v>494</v>
      </c>
    </row>
    <row r="126" spans="2:65" s="16" customFormat="1" ht="21.75" customHeight="1" x14ac:dyDescent="0.25">
      <c r="B126" s="17"/>
      <c r="C126" s="149" t="s">
        <v>85</v>
      </c>
      <c r="D126" s="149" t="s">
        <v>129</v>
      </c>
      <c r="E126" s="150" t="s">
        <v>495</v>
      </c>
      <c r="F126" s="151" t="s">
        <v>496</v>
      </c>
      <c r="G126" s="152" t="s">
        <v>232</v>
      </c>
      <c r="H126" s="153">
        <v>20</v>
      </c>
      <c r="I126" s="154"/>
      <c r="J126" s="155">
        <f t="shared" si="0"/>
        <v>0</v>
      </c>
      <c r="K126" s="156"/>
      <c r="L126" s="17"/>
      <c r="M126" s="157" t="s">
        <v>1</v>
      </c>
      <c r="N126" s="158" t="s">
        <v>39</v>
      </c>
      <c r="P126" s="159">
        <f t="shared" si="1"/>
        <v>0</v>
      </c>
      <c r="Q126" s="159">
        <v>0</v>
      </c>
      <c r="R126" s="159">
        <f t="shared" si="2"/>
        <v>0</v>
      </c>
      <c r="S126" s="159">
        <v>0</v>
      </c>
      <c r="T126" s="160">
        <f t="shared" si="3"/>
        <v>0</v>
      </c>
      <c r="AR126" s="161" t="s">
        <v>133</v>
      </c>
      <c r="AT126" s="161" t="s">
        <v>129</v>
      </c>
      <c r="AU126" s="161" t="s">
        <v>85</v>
      </c>
      <c r="AY126" s="2" t="s">
        <v>127</v>
      </c>
      <c r="BE126" s="162">
        <f t="shared" si="4"/>
        <v>0</v>
      </c>
      <c r="BF126" s="162">
        <f t="shared" si="5"/>
        <v>0</v>
      </c>
      <c r="BG126" s="162">
        <f t="shared" si="6"/>
        <v>0</v>
      </c>
      <c r="BH126" s="162">
        <f t="shared" si="7"/>
        <v>0</v>
      </c>
      <c r="BI126" s="162">
        <f t="shared" si="8"/>
        <v>0</v>
      </c>
      <c r="BJ126" s="2" t="s">
        <v>85</v>
      </c>
      <c r="BK126" s="162">
        <f t="shared" si="9"/>
        <v>0</v>
      </c>
      <c r="BL126" s="2" t="s">
        <v>133</v>
      </c>
      <c r="BM126" s="161" t="s">
        <v>497</v>
      </c>
    </row>
    <row r="127" spans="2:65" s="16" customFormat="1" ht="16.5" customHeight="1" x14ac:dyDescent="0.25">
      <c r="B127" s="17"/>
      <c r="C127" s="163" t="s">
        <v>138</v>
      </c>
      <c r="D127" s="163" t="s">
        <v>203</v>
      </c>
      <c r="E127" s="164" t="s">
        <v>498</v>
      </c>
      <c r="F127" s="165" t="s">
        <v>499</v>
      </c>
      <c r="G127" s="166" t="s">
        <v>232</v>
      </c>
      <c r="H127" s="167">
        <v>20</v>
      </c>
      <c r="I127" s="168"/>
      <c r="J127" s="169">
        <f t="shared" si="0"/>
        <v>0</v>
      </c>
      <c r="K127" s="170"/>
      <c r="L127" s="171"/>
      <c r="M127" s="172" t="s">
        <v>1</v>
      </c>
      <c r="N127" s="173" t="s">
        <v>39</v>
      </c>
      <c r="P127" s="159">
        <f t="shared" si="1"/>
        <v>0</v>
      </c>
      <c r="Q127" s="159">
        <v>5.0000000000000002E-5</v>
      </c>
      <c r="R127" s="159">
        <f t="shared" si="2"/>
        <v>1E-3</v>
      </c>
      <c r="S127" s="159">
        <v>0</v>
      </c>
      <c r="T127" s="160">
        <f t="shared" si="3"/>
        <v>0</v>
      </c>
      <c r="AR127" s="161" t="s">
        <v>158</v>
      </c>
      <c r="AT127" s="161" t="s">
        <v>203</v>
      </c>
      <c r="AU127" s="161" t="s">
        <v>85</v>
      </c>
      <c r="AY127" s="2" t="s">
        <v>127</v>
      </c>
      <c r="BE127" s="162">
        <f t="shared" si="4"/>
        <v>0</v>
      </c>
      <c r="BF127" s="162">
        <f t="shared" si="5"/>
        <v>0</v>
      </c>
      <c r="BG127" s="162">
        <f t="shared" si="6"/>
        <v>0</v>
      </c>
      <c r="BH127" s="162">
        <f t="shared" si="7"/>
        <v>0</v>
      </c>
      <c r="BI127" s="162">
        <f t="shared" si="8"/>
        <v>0</v>
      </c>
      <c r="BJ127" s="2" t="s">
        <v>85</v>
      </c>
      <c r="BK127" s="162">
        <f t="shared" si="9"/>
        <v>0</v>
      </c>
      <c r="BL127" s="2" t="s">
        <v>133</v>
      </c>
      <c r="BM127" s="161" t="s">
        <v>500</v>
      </c>
    </row>
    <row r="128" spans="2:65" s="16" customFormat="1" ht="21.75" customHeight="1" x14ac:dyDescent="0.25">
      <c r="B128" s="17"/>
      <c r="C128" s="149" t="s">
        <v>133</v>
      </c>
      <c r="D128" s="149" t="s">
        <v>129</v>
      </c>
      <c r="E128" s="150" t="s">
        <v>501</v>
      </c>
      <c r="F128" s="151" t="s">
        <v>502</v>
      </c>
      <c r="G128" s="152" t="s">
        <v>132</v>
      </c>
      <c r="H128" s="153">
        <v>14.25</v>
      </c>
      <c r="I128" s="154"/>
      <c r="J128" s="155">
        <f t="shared" si="0"/>
        <v>0</v>
      </c>
      <c r="K128" s="156"/>
      <c r="L128" s="17"/>
      <c r="M128" s="157" t="s">
        <v>1</v>
      </c>
      <c r="N128" s="158" t="s">
        <v>39</v>
      </c>
      <c r="P128" s="159">
        <f t="shared" si="1"/>
        <v>0</v>
      </c>
      <c r="Q128" s="159">
        <v>9.7000000000000005E-4</v>
      </c>
      <c r="R128" s="159">
        <f t="shared" si="2"/>
        <v>1.3822500000000001E-2</v>
      </c>
      <c r="S128" s="159">
        <v>0</v>
      </c>
      <c r="T128" s="160">
        <f t="shared" si="3"/>
        <v>0</v>
      </c>
      <c r="AR128" s="161" t="s">
        <v>133</v>
      </c>
      <c r="AT128" s="161" t="s">
        <v>129</v>
      </c>
      <c r="AU128" s="161" t="s">
        <v>85</v>
      </c>
      <c r="AY128" s="2" t="s">
        <v>127</v>
      </c>
      <c r="BE128" s="162">
        <f t="shared" si="4"/>
        <v>0</v>
      </c>
      <c r="BF128" s="162">
        <f t="shared" si="5"/>
        <v>0</v>
      </c>
      <c r="BG128" s="162">
        <f t="shared" si="6"/>
        <v>0</v>
      </c>
      <c r="BH128" s="162">
        <f t="shared" si="7"/>
        <v>0</v>
      </c>
      <c r="BI128" s="162">
        <f t="shared" si="8"/>
        <v>0</v>
      </c>
      <c r="BJ128" s="2" t="s">
        <v>85</v>
      </c>
      <c r="BK128" s="162">
        <f t="shared" si="9"/>
        <v>0</v>
      </c>
      <c r="BL128" s="2" t="s">
        <v>133</v>
      </c>
      <c r="BM128" s="161" t="s">
        <v>503</v>
      </c>
    </row>
    <row r="129" spans="2:65" s="16" customFormat="1" ht="21.75" customHeight="1" x14ac:dyDescent="0.25">
      <c r="B129" s="17"/>
      <c r="C129" s="149" t="s">
        <v>146</v>
      </c>
      <c r="D129" s="149" t="s">
        <v>129</v>
      </c>
      <c r="E129" s="150" t="s">
        <v>504</v>
      </c>
      <c r="F129" s="151" t="s">
        <v>505</v>
      </c>
      <c r="G129" s="152" t="s">
        <v>132</v>
      </c>
      <c r="H129" s="153">
        <v>14.25</v>
      </c>
      <c r="I129" s="154"/>
      <c r="J129" s="155">
        <f t="shared" si="0"/>
        <v>0</v>
      </c>
      <c r="K129" s="156"/>
      <c r="L129" s="17"/>
      <c r="M129" s="157" t="s">
        <v>1</v>
      </c>
      <c r="N129" s="158" t="s">
        <v>39</v>
      </c>
      <c r="P129" s="159">
        <f t="shared" si="1"/>
        <v>0</v>
      </c>
      <c r="Q129" s="159">
        <v>0</v>
      </c>
      <c r="R129" s="159">
        <f t="shared" si="2"/>
        <v>0</v>
      </c>
      <c r="S129" s="159">
        <v>0</v>
      </c>
      <c r="T129" s="160">
        <f t="shared" si="3"/>
        <v>0</v>
      </c>
      <c r="AR129" s="161" t="s">
        <v>133</v>
      </c>
      <c r="AT129" s="161" t="s">
        <v>129</v>
      </c>
      <c r="AU129" s="161" t="s">
        <v>85</v>
      </c>
      <c r="AY129" s="2" t="s">
        <v>127</v>
      </c>
      <c r="BE129" s="162">
        <f t="shared" si="4"/>
        <v>0</v>
      </c>
      <c r="BF129" s="162">
        <f t="shared" si="5"/>
        <v>0</v>
      </c>
      <c r="BG129" s="162">
        <f t="shared" si="6"/>
        <v>0</v>
      </c>
      <c r="BH129" s="162">
        <f t="shared" si="7"/>
        <v>0</v>
      </c>
      <c r="BI129" s="162">
        <f t="shared" si="8"/>
        <v>0</v>
      </c>
      <c r="BJ129" s="2" t="s">
        <v>85</v>
      </c>
      <c r="BK129" s="162">
        <f t="shared" si="9"/>
        <v>0</v>
      </c>
      <c r="BL129" s="2" t="s">
        <v>133</v>
      </c>
      <c r="BM129" s="161" t="s">
        <v>506</v>
      </c>
    </row>
    <row r="130" spans="2:65" s="16" customFormat="1" ht="21.75" customHeight="1" x14ac:dyDescent="0.25">
      <c r="B130" s="17"/>
      <c r="C130" s="149" t="s">
        <v>150</v>
      </c>
      <c r="D130" s="149" t="s">
        <v>129</v>
      </c>
      <c r="E130" s="150" t="s">
        <v>195</v>
      </c>
      <c r="F130" s="151" t="s">
        <v>196</v>
      </c>
      <c r="G130" s="152" t="s">
        <v>141</v>
      </c>
      <c r="H130" s="153">
        <v>6.75</v>
      </c>
      <c r="I130" s="154"/>
      <c r="J130" s="155">
        <f t="shared" si="0"/>
        <v>0</v>
      </c>
      <c r="K130" s="156"/>
      <c r="L130" s="17"/>
      <c r="M130" s="157" t="s">
        <v>1</v>
      </c>
      <c r="N130" s="158" t="s">
        <v>39</v>
      </c>
      <c r="P130" s="159">
        <f t="shared" si="1"/>
        <v>0</v>
      </c>
      <c r="Q130" s="159">
        <v>0</v>
      </c>
      <c r="R130" s="159">
        <f t="shared" si="2"/>
        <v>0</v>
      </c>
      <c r="S130" s="159">
        <v>0</v>
      </c>
      <c r="T130" s="160">
        <f t="shared" si="3"/>
        <v>0</v>
      </c>
      <c r="AR130" s="161" t="s">
        <v>133</v>
      </c>
      <c r="AT130" s="161" t="s">
        <v>129</v>
      </c>
      <c r="AU130" s="161" t="s">
        <v>85</v>
      </c>
      <c r="AY130" s="2" t="s">
        <v>127</v>
      </c>
      <c r="BE130" s="162">
        <f t="shared" si="4"/>
        <v>0</v>
      </c>
      <c r="BF130" s="162">
        <f t="shared" si="5"/>
        <v>0</v>
      </c>
      <c r="BG130" s="162">
        <f t="shared" si="6"/>
        <v>0</v>
      </c>
      <c r="BH130" s="162">
        <f t="shared" si="7"/>
        <v>0</v>
      </c>
      <c r="BI130" s="162">
        <f t="shared" si="8"/>
        <v>0</v>
      </c>
      <c r="BJ130" s="2" t="s">
        <v>85</v>
      </c>
      <c r="BK130" s="162">
        <f t="shared" si="9"/>
        <v>0</v>
      </c>
      <c r="BL130" s="2" t="s">
        <v>133</v>
      </c>
      <c r="BM130" s="161" t="s">
        <v>507</v>
      </c>
    </row>
    <row r="131" spans="2:65" s="136" customFormat="1" ht="22.9" customHeight="1" x14ac:dyDescent="0.2">
      <c r="B131" s="137"/>
      <c r="D131" s="138" t="s">
        <v>72</v>
      </c>
      <c r="E131" s="147" t="s">
        <v>85</v>
      </c>
      <c r="F131" s="147" t="s">
        <v>224</v>
      </c>
      <c r="I131" s="140"/>
      <c r="J131" s="148">
        <f>BK131</f>
        <v>0</v>
      </c>
      <c r="L131" s="137"/>
      <c r="M131" s="142"/>
      <c r="P131" s="143">
        <f>P132</f>
        <v>0</v>
      </c>
      <c r="R131" s="143">
        <f>R132</f>
        <v>8.4300941999999992</v>
      </c>
      <c r="T131" s="144">
        <f>T132</f>
        <v>0</v>
      </c>
      <c r="AR131" s="138" t="s">
        <v>77</v>
      </c>
      <c r="AT131" s="145" t="s">
        <v>72</v>
      </c>
      <c r="AU131" s="145" t="s">
        <v>77</v>
      </c>
      <c r="AY131" s="138" t="s">
        <v>127</v>
      </c>
      <c r="BK131" s="146">
        <f>BK132</f>
        <v>0</v>
      </c>
    </row>
    <row r="132" spans="2:65" s="16" customFormat="1" ht="16.5" customHeight="1" x14ac:dyDescent="0.25">
      <c r="B132" s="17"/>
      <c r="C132" s="149" t="s">
        <v>154</v>
      </c>
      <c r="D132" s="149" t="s">
        <v>129</v>
      </c>
      <c r="E132" s="150" t="s">
        <v>508</v>
      </c>
      <c r="F132" s="151" t="s">
        <v>509</v>
      </c>
      <c r="G132" s="152" t="s">
        <v>141</v>
      </c>
      <c r="H132" s="153">
        <v>3.63</v>
      </c>
      <c r="I132" s="154"/>
      <c r="J132" s="155">
        <f>ROUND(I132*H132,2)</f>
        <v>0</v>
      </c>
      <c r="K132" s="156"/>
      <c r="L132" s="17"/>
      <c r="M132" s="157" t="s">
        <v>1</v>
      </c>
      <c r="N132" s="158" t="s">
        <v>39</v>
      </c>
      <c r="P132" s="159">
        <f>O132*H132</f>
        <v>0</v>
      </c>
      <c r="Q132" s="159">
        <v>2.3223400000000001</v>
      </c>
      <c r="R132" s="159">
        <f>Q132*H132</f>
        <v>8.4300941999999992</v>
      </c>
      <c r="S132" s="159">
        <v>0</v>
      </c>
      <c r="T132" s="160">
        <f>S132*H132</f>
        <v>0</v>
      </c>
      <c r="AR132" s="161" t="s">
        <v>133</v>
      </c>
      <c r="AT132" s="161" t="s">
        <v>129</v>
      </c>
      <c r="AU132" s="161" t="s">
        <v>85</v>
      </c>
      <c r="AY132" s="2" t="s">
        <v>127</v>
      </c>
      <c r="BE132" s="162">
        <f>IF(N132="základná",J132,0)</f>
        <v>0</v>
      </c>
      <c r="BF132" s="162">
        <f>IF(N132="znížená",J132,0)</f>
        <v>0</v>
      </c>
      <c r="BG132" s="162">
        <f>IF(N132="zákl. prenesená",J132,0)</f>
        <v>0</v>
      </c>
      <c r="BH132" s="162">
        <f>IF(N132="zníž. prenesená",J132,0)</f>
        <v>0</v>
      </c>
      <c r="BI132" s="162">
        <f>IF(N132="nulová",J132,0)</f>
        <v>0</v>
      </c>
      <c r="BJ132" s="2" t="s">
        <v>85</v>
      </c>
      <c r="BK132" s="162">
        <f>ROUND(I132*H132,2)</f>
        <v>0</v>
      </c>
      <c r="BL132" s="2" t="s">
        <v>133</v>
      </c>
      <c r="BM132" s="161" t="s">
        <v>510</v>
      </c>
    </row>
    <row r="133" spans="2:65" s="136" customFormat="1" ht="25.9" customHeight="1" x14ac:dyDescent="0.2">
      <c r="B133" s="137"/>
      <c r="D133" s="138" t="s">
        <v>72</v>
      </c>
      <c r="E133" s="139" t="s">
        <v>203</v>
      </c>
      <c r="F133" s="139" t="s">
        <v>511</v>
      </c>
      <c r="I133" s="140"/>
      <c r="J133" s="141">
        <f>BK133</f>
        <v>0</v>
      </c>
      <c r="L133" s="137"/>
      <c r="M133" s="142"/>
      <c r="P133" s="143">
        <f>P134+P190</f>
        <v>0</v>
      </c>
      <c r="R133" s="143">
        <f>R134+R190</f>
        <v>26.551544240000002</v>
      </c>
      <c r="T133" s="144">
        <f>T134+T190</f>
        <v>0</v>
      </c>
      <c r="AR133" s="138" t="s">
        <v>138</v>
      </c>
      <c r="AT133" s="145" t="s">
        <v>72</v>
      </c>
      <c r="AU133" s="145" t="s">
        <v>73</v>
      </c>
      <c r="AY133" s="138" t="s">
        <v>127</v>
      </c>
      <c r="BK133" s="146">
        <f>BK134+BK190</f>
        <v>0</v>
      </c>
    </row>
    <row r="134" spans="2:65" s="136" customFormat="1" ht="22.9" customHeight="1" x14ac:dyDescent="0.2">
      <c r="B134" s="137"/>
      <c r="D134" s="138" t="s">
        <v>72</v>
      </c>
      <c r="E134" s="147" t="s">
        <v>512</v>
      </c>
      <c r="F134" s="147" t="s">
        <v>513</v>
      </c>
      <c r="I134" s="140"/>
      <c r="J134" s="148">
        <f>BK134</f>
        <v>0</v>
      </c>
      <c r="L134" s="137"/>
      <c r="M134" s="142"/>
      <c r="P134" s="143">
        <f>SUM(P135:P189)</f>
        <v>0</v>
      </c>
      <c r="R134" s="143">
        <f>SUM(R135:R189)</f>
        <v>1.2258792400000003</v>
      </c>
      <c r="T134" s="144">
        <f>SUM(T135:T189)</f>
        <v>0</v>
      </c>
      <c r="AR134" s="138" t="s">
        <v>138</v>
      </c>
      <c r="AT134" s="145" t="s">
        <v>72</v>
      </c>
      <c r="AU134" s="145" t="s">
        <v>77</v>
      </c>
      <c r="AY134" s="138" t="s">
        <v>127</v>
      </c>
      <c r="BK134" s="146">
        <f>SUM(BK135:BK189)</f>
        <v>0</v>
      </c>
    </row>
    <row r="135" spans="2:65" s="16" customFormat="1" ht="21.75" customHeight="1" x14ac:dyDescent="0.25">
      <c r="B135" s="17"/>
      <c r="C135" s="149" t="s">
        <v>158</v>
      </c>
      <c r="D135" s="149" t="s">
        <v>129</v>
      </c>
      <c r="E135" s="150" t="s">
        <v>514</v>
      </c>
      <c r="F135" s="151" t="s">
        <v>515</v>
      </c>
      <c r="G135" s="152" t="s">
        <v>232</v>
      </c>
      <c r="H135" s="153">
        <v>48</v>
      </c>
      <c r="I135" s="154"/>
      <c r="J135" s="155">
        <f t="shared" ref="J135:J189" si="10">ROUND(I135*H135,2)</f>
        <v>0</v>
      </c>
      <c r="K135" s="156"/>
      <c r="L135" s="17"/>
      <c r="M135" s="157" t="s">
        <v>1</v>
      </c>
      <c r="N135" s="158" t="s">
        <v>39</v>
      </c>
      <c r="P135" s="159">
        <f t="shared" ref="P135:P189" si="11">O135*H135</f>
        <v>0</v>
      </c>
      <c r="Q135" s="159">
        <v>0</v>
      </c>
      <c r="R135" s="159">
        <f t="shared" ref="R135:R189" si="12">Q135*H135</f>
        <v>0</v>
      </c>
      <c r="S135" s="159">
        <v>0</v>
      </c>
      <c r="T135" s="160">
        <f t="shared" ref="T135:T189" si="13">S135*H135</f>
        <v>0</v>
      </c>
      <c r="AR135" s="161" t="s">
        <v>393</v>
      </c>
      <c r="AT135" s="161" t="s">
        <v>129</v>
      </c>
      <c r="AU135" s="161" t="s">
        <v>85</v>
      </c>
      <c r="AY135" s="2" t="s">
        <v>127</v>
      </c>
      <c r="BE135" s="162">
        <f t="shared" ref="BE135:BE189" si="14">IF(N135="základná",J135,0)</f>
        <v>0</v>
      </c>
      <c r="BF135" s="162">
        <f t="shared" ref="BF135:BF189" si="15">IF(N135="znížená",J135,0)</f>
        <v>0</v>
      </c>
      <c r="BG135" s="162">
        <f t="shared" ref="BG135:BG189" si="16">IF(N135="zákl. prenesená",J135,0)</f>
        <v>0</v>
      </c>
      <c r="BH135" s="162">
        <f t="shared" ref="BH135:BH189" si="17">IF(N135="zníž. prenesená",J135,0)</f>
        <v>0</v>
      </c>
      <c r="BI135" s="162">
        <f t="shared" ref="BI135:BI189" si="18">IF(N135="nulová",J135,0)</f>
        <v>0</v>
      </c>
      <c r="BJ135" s="2" t="s">
        <v>85</v>
      </c>
      <c r="BK135" s="162">
        <f t="shared" ref="BK135:BK189" si="19">ROUND(I135*H135,2)</f>
        <v>0</v>
      </c>
      <c r="BL135" s="2" t="s">
        <v>393</v>
      </c>
      <c r="BM135" s="161" t="s">
        <v>516</v>
      </c>
    </row>
    <row r="136" spans="2:65" s="16" customFormat="1" ht="16.5" customHeight="1" x14ac:dyDescent="0.25">
      <c r="B136" s="17"/>
      <c r="C136" s="163" t="s">
        <v>162</v>
      </c>
      <c r="D136" s="163" t="s">
        <v>203</v>
      </c>
      <c r="E136" s="164" t="s">
        <v>517</v>
      </c>
      <c r="F136" s="165" t="s">
        <v>518</v>
      </c>
      <c r="G136" s="166" t="s">
        <v>232</v>
      </c>
      <c r="H136" s="167">
        <v>52.8</v>
      </c>
      <c r="I136" s="168"/>
      <c r="J136" s="169">
        <f t="shared" si="10"/>
        <v>0</v>
      </c>
      <c r="K136" s="170"/>
      <c r="L136" s="171"/>
      <c r="M136" s="172" t="s">
        <v>1</v>
      </c>
      <c r="N136" s="173" t="s">
        <v>39</v>
      </c>
      <c r="P136" s="159">
        <f t="shared" si="11"/>
        <v>0</v>
      </c>
      <c r="Q136" s="159">
        <v>5.0000000000000002E-5</v>
      </c>
      <c r="R136" s="159">
        <f t="shared" si="12"/>
        <v>2.64E-3</v>
      </c>
      <c r="S136" s="159">
        <v>0</v>
      </c>
      <c r="T136" s="160">
        <f t="shared" si="13"/>
        <v>0</v>
      </c>
      <c r="AR136" s="161" t="s">
        <v>519</v>
      </c>
      <c r="AT136" s="161" t="s">
        <v>203</v>
      </c>
      <c r="AU136" s="161" t="s">
        <v>85</v>
      </c>
      <c r="AY136" s="2" t="s">
        <v>127</v>
      </c>
      <c r="BE136" s="162">
        <f t="shared" si="14"/>
        <v>0</v>
      </c>
      <c r="BF136" s="162">
        <f t="shared" si="15"/>
        <v>0</v>
      </c>
      <c r="BG136" s="162">
        <f t="shared" si="16"/>
        <v>0</v>
      </c>
      <c r="BH136" s="162">
        <f t="shared" si="17"/>
        <v>0</v>
      </c>
      <c r="BI136" s="162">
        <f t="shared" si="18"/>
        <v>0</v>
      </c>
      <c r="BJ136" s="2" t="s">
        <v>85</v>
      </c>
      <c r="BK136" s="162">
        <f t="shared" si="19"/>
        <v>0</v>
      </c>
      <c r="BL136" s="2" t="s">
        <v>519</v>
      </c>
      <c r="BM136" s="161" t="s">
        <v>520</v>
      </c>
    </row>
    <row r="137" spans="2:65" s="16" customFormat="1" ht="21.75" customHeight="1" x14ac:dyDescent="0.25">
      <c r="B137" s="17"/>
      <c r="C137" s="149" t="s">
        <v>166</v>
      </c>
      <c r="D137" s="149" t="s">
        <v>129</v>
      </c>
      <c r="E137" s="150" t="s">
        <v>521</v>
      </c>
      <c r="F137" s="151" t="s">
        <v>522</v>
      </c>
      <c r="G137" s="152" t="s">
        <v>232</v>
      </c>
      <c r="H137" s="153">
        <v>243</v>
      </c>
      <c r="I137" s="154"/>
      <c r="J137" s="155">
        <f t="shared" si="10"/>
        <v>0</v>
      </c>
      <c r="K137" s="156"/>
      <c r="L137" s="17"/>
      <c r="M137" s="157" t="s">
        <v>1</v>
      </c>
      <c r="N137" s="158" t="s">
        <v>39</v>
      </c>
      <c r="P137" s="159">
        <f t="shared" si="11"/>
        <v>0</v>
      </c>
      <c r="Q137" s="159">
        <v>0</v>
      </c>
      <c r="R137" s="159">
        <f t="shared" si="12"/>
        <v>0</v>
      </c>
      <c r="S137" s="159">
        <v>0</v>
      </c>
      <c r="T137" s="160">
        <f t="shared" si="13"/>
        <v>0</v>
      </c>
      <c r="AR137" s="161" t="s">
        <v>393</v>
      </c>
      <c r="AT137" s="161" t="s">
        <v>129</v>
      </c>
      <c r="AU137" s="161" t="s">
        <v>85</v>
      </c>
      <c r="AY137" s="2" t="s">
        <v>127</v>
      </c>
      <c r="BE137" s="162">
        <f t="shared" si="14"/>
        <v>0</v>
      </c>
      <c r="BF137" s="162">
        <f t="shared" si="15"/>
        <v>0</v>
      </c>
      <c r="BG137" s="162">
        <f t="shared" si="16"/>
        <v>0</v>
      </c>
      <c r="BH137" s="162">
        <f t="shared" si="17"/>
        <v>0</v>
      </c>
      <c r="BI137" s="162">
        <f t="shared" si="18"/>
        <v>0</v>
      </c>
      <c r="BJ137" s="2" t="s">
        <v>85</v>
      </c>
      <c r="BK137" s="162">
        <f t="shared" si="19"/>
        <v>0</v>
      </c>
      <c r="BL137" s="2" t="s">
        <v>393</v>
      </c>
      <c r="BM137" s="161" t="s">
        <v>523</v>
      </c>
    </row>
    <row r="138" spans="2:65" s="16" customFormat="1" ht="16.5" customHeight="1" x14ac:dyDescent="0.25">
      <c r="B138" s="17"/>
      <c r="C138" s="163" t="s">
        <v>170</v>
      </c>
      <c r="D138" s="163" t="s">
        <v>203</v>
      </c>
      <c r="E138" s="164" t="s">
        <v>524</v>
      </c>
      <c r="F138" s="165" t="s">
        <v>525</v>
      </c>
      <c r="G138" s="166" t="s">
        <v>232</v>
      </c>
      <c r="H138" s="167">
        <v>243</v>
      </c>
      <c r="I138" s="168"/>
      <c r="J138" s="169">
        <f t="shared" si="10"/>
        <v>0</v>
      </c>
      <c r="K138" s="170"/>
      <c r="L138" s="171"/>
      <c r="M138" s="172" t="s">
        <v>1</v>
      </c>
      <c r="N138" s="173" t="s">
        <v>39</v>
      </c>
      <c r="P138" s="159">
        <f t="shared" si="11"/>
        <v>0</v>
      </c>
      <c r="Q138" s="159">
        <v>2.5000000000000001E-4</v>
      </c>
      <c r="R138" s="159">
        <f t="shared" si="12"/>
        <v>6.0749999999999998E-2</v>
      </c>
      <c r="S138" s="159">
        <v>0</v>
      </c>
      <c r="T138" s="160">
        <f t="shared" si="13"/>
        <v>0</v>
      </c>
      <c r="AR138" s="161" t="s">
        <v>519</v>
      </c>
      <c r="AT138" s="161" t="s">
        <v>203</v>
      </c>
      <c r="AU138" s="161" t="s">
        <v>85</v>
      </c>
      <c r="AY138" s="2" t="s">
        <v>127</v>
      </c>
      <c r="BE138" s="162">
        <f t="shared" si="14"/>
        <v>0</v>
      </c>
      <c r="BF138" s="162">
        <f t="shared" si="15"/>
        <v>0</v>
      </c>
      <c r="BG138" s="162">
        <f t="shared" si="16"/>
        <v>0</v>
      </c>
      <c r="BH138" s="162">
        <f t="shared" si="17"/>
        <v>0</v>
      </c>
      <c r="BI138" s="162">
        <f t="shared" si="18"/>
        <v>0</v>
      </c>
      <c r="BJ138" s="2" t="s">
        <v>85</v>
      </c>
      <c r="BK138" s="162">
        <f t="shared" si="19"/>
        <v>0</v>
      </c>
      <c r="BL138" s="2" t="s">
        <v>519</v>
      </c>
      <c r="BM138" s="161" t="s">
        <v>526</v>
      </c>
    </row>
    <row r="139" spans="2:65" s="16" customFormat="1" ht="21.75" customHeight="1" x14ac:dyDescent="0.25">
      <c r="B139" s="17"/>
      <c r="C139" s="149" t="s">
        <v>174</v>
      </c>
      <c r="D139" s="149" t="s">
        <v>129</v>
      </c>
      <c r="E139" s="150" t="s">
        <v>527</v>
      </c>
      <c r="F139" s="151" t="s">
        <v>528</v>
      </c>
      <c r="G139" s="152" t="s">
        <v>232</v>
      </c>
      <c r="H139" s="153">
        <v>7</v>
      </c>
      <c r="I139" s="154"/>
      <c r="J139" s="155">
        <f t="shared" si="10"/>
        <v>0</v>
      </c>
      <c r="K139" s="156"/>
      <c r="L139" s="17"/>
      <c r="M139" s="157" t="s">
        <v>1</v>
      </c>
      <c r="N139" s="158" t="s">
        <v>39</v>
      </c>
      <c r="P139" s="159">
        <f t="shared" si="11"/>
        <v>0</v>
      </c>
      <c r="Q139" s="159">
        <v>0</v>
      </c>
      <c r="R139" s="159">
        <f t="shared" si="12"/>
        <v>0</v>
      </c>
      <c r="S139" s="159">
        <v>0</v>
      </c>
      <c r="T139" s="160">
        <f t="shared" si="13"/>
        <v>0</v>
      </c>
      <c r="AR139" s="161" t="s">
        <v>393</v>
      </c>
      <c r="AT139" s="161" t="s">
        <v>129</v>
      </c>
      <c r="AU139" s="161" t="s">
        <v>85</v>
      </c>
      <c r="AY139" s="2" t="s">
        <v>127</v>
      </c>
      <c r="BE139" s="162">
        <f t="shared" si="14"/>
        <v>0</v>
      </c>
      <c r="BF139" s="162">
        <f t="shared" si="15"/>
        <v>0</v>
      </c>
      <c r="BG139" s="162">
        <f t="shared" si="16"/>
        <v>0</v>
      </c>
      <c r="BH139" s="162">
        <f t="shared" si="17"/>
        <v>0</v>
      </c>
      <c r="BI139" s="162">
        <f t="shared" si="18"/>
        <v>0</v>
      </c>
      <c r="BJ139" s="2" t="s">
        <v>85</v>
      </c>
      <c r="BK139" s="162">
        <f t="shared" si="19"/>
        <v>0</v>
      </c>
      <c r="BL139" s="2" t="s">
        <v>393</v>
      </c>
      <c r="BM139" s="161" t="s">
        <v>529</v>
      </c>
    </row>
    <row r="140" spans="2:65" s="16" customFormat="1" ht="16.5" customHeight="1" x14ac:dyDescent="0.25">
      <c r="B140" s="17"/>
      <c r="C140" s="163" t="s">
        <v>178</v>
      </c>
      <c r="D140" s="163" t="s">
        <v>203</v>
      </c>
      <c r="E140" s="164" t="s">
        <v>530</v>
      </c>
      <c r="F140" s="165" t="s">
        <v>531</v>
      </c>
      <c r="G140" s="166" t="s">
        <v>532</v>
      </c>
      <c r="H140" s="167">
        <v>7</v>
      </c>
      <c r="I140" s="168"/>
      <c r="J140" s="169">
        <f t="shared" si="10"/>
        <v>0</v>
      </c>
      <c r="K140" s="170"/>
      <c r="L140" s="171"/>
      <c r="M140" s="172" t="s">
        <v>1</v>
      </c>
      <c r="N140" s="173" t="s">
        <v>39</v>
      </c>
      <c r="P140" s="159">
        <f t="shared" si="11"/>
        <v>0</v>
      </c>
      <c r="Q140" s="159">
        <v>1.4E-3</v>
      </c>
      <c r="R140" s="159">
        <f t="shared" si="12"/>
        <v>9.7999999999999997E-3</v>
      </c>
      <c r="S140" s="159">
        <v>0</v>
      </c>
      <c r="T140" s="160">
        <f t="shared" si="13"/>
        <v>0</v>
      </c>
      <c r="AR140" s="161" t="s">
        <v>519</v>
      </c>
      <c r="AT140" s="161" t="s">
        <v>203</v>
      </c>
      <c r="AU140" s="161" t="s">
        <v>85</v>
      </c>
      <c r="AY140" s="2" t="s">
        <v>127</v>
      </c>
      <c r="BE140" s="162">
        <f t="shared" si="14"/>
        <v>0</v>
      </c>
      <c r="BF140" s="162">
        <f t="shared" si="15"/>
        <v>0</v>
      </c>
      <c r="BG140" s="162">
        <f t="shared" si="16"/>
        <v>0</v>
      </c>
      <c r="BH140" s="162">
        <f t="shared" si="17"/>
        <v>0</v>
      </c>
      <c r="BI140" s="162">
        <f t="shared" si="18"/>
        <v>0</v>
      </c>
      <c r="BJ140" s="2" t="s">
        <v>85</v>
      </c>
      <c r="BK140" s="162">
        <f t="shared" si="19"/>
        <v>0</v>
      </c>
      <c r="BL140" s="2" t="s">
        <v>519</v>
      </c>
      <c r="BM140" s="161" t="s">
        <v>533</v>
      </c>
    </row>
    <row r="141" spans="2:65" s="16" customFormat="1" ht="16.5" customHeight="1" x14ac:dyDescent="0.25">
      <c r="B141" s="17"/>
      <c r="C141" s="163" t="s">
        <v>182</v>
      </c>
      <c r="D141" s="163" t="s">
        <v>203</v>
      </c>
      <c r="E141" s="164" t="s">
        <v>534</v>
      </c>
      <c r="F141" s="165" t="s">
        <v>535</v>
      </c>
      <c r="G141" s="166" t="s">
        <v>242</v>
      </c>
      <c r="H141" s="167">
        <v>8.1669999999999998</v>
      </c>
      <c r="I141" s="168"/>
      <c r="J141" s="169">
        <f t="shared" si="10"/>
        <v>0</v>
      </c>
      <c r="K141" s="170"/>
      <c r="L141" s="171"/>
      <c r="M141" s="172" t="s">
        <v>1</v>
      </c>
      <c r="N141" s="173" t="s">
        <v>39</v>
      </c>
      <c r="P141" s="159">
        <f t="shared" si="11"/>
        <v>0</v>
      </c>
      <c r="Q141" s="159">
        <v>7.2000000000000005E-4</v>
      </c>
      <c r="R141" s="159">
        <f t="shared" si="12"/>
        <v>5.8802400000000001E-3</v>
      </c>
      <c r="S141" s="159">
        <v>0</v>
      </c>
      <c r="T141" s="160">
        <f t="shared" si="13"/>
        <v>0</v>
      </c>
      <c r="AR141" s="161" t="s">
        <v>519</v>
      </c>
      <c r="AT141" s="161" t="s">
        <v>203</v>
      </c>
      <c r="AU141" s="161" t="s">
        <v>85</v>
      </c>
      <c r="AY141" s="2" t="s">
        <v>127</v>
      </c>
      <c r="BE141" s="162">
        <f t="shared" si="14"/>
        <v>0</v>
      </c>
      <c r="BF141" s="162">
        <f t="shared" si="15"/>
        <v>0</v>
      </c>
      <c r="BG141" s="162">
        <f t="shared" si="16"/>
        <v>0</v>
      </c>
      <c r="BH141" s="162">
        <f t="shared" si="17"/>
        <v>0</v>
      </c>
      <c r="BI141" s="162">
        <f t="shared" si="18"/>
        <v>0</v>
      </c>
      <c r="BJ141" s="2" t="s">
        <v>85</v>
      </c>
      <c r="BK141" s="162">
        <f t="shared" si="19"/>
        <v>0</v>
      </c>
      <c r="BL141" s="2" t="s">
        <v>519</v>
      </c>
      <c r="BM141" s="161" t="s">
        <v>536</v>
      </c>
    </row>
    <row r="142" spans="2:65" s="16" customFormat="1" ht="16.5" customHeight="1" x14ac:dyDescent="0.25">
      <c r="B142" s="17"/>
      <c r="C142" s="163" t="s">
        <v>186</v>
      </c>
      <c r="D142" s="163" t="s">
        <v>203</v>
      </c>
      <c r="E142" s="164" t="s">
        <v>537</v>
      </c>
      <c r="F142" s="165" t="s">
        <v>538</v>
      </c>
      <c r="G142" s="166" t="s">
        <v>232</v>
      </c>
      <c r="H142" s="167">
        <v>15</v>
      </c>
      <c r="I142" s="168"/>
      <c r="J142" s="169">
        <f t="shared" si="10"/>
        <v>0</v>
      </c>
      <c r="K142" s="170"/>
      <c r="L142" s="171"/>
      <c r="M142" s="172" t="s">
        <v>1</v>
      </c>
      <c r="N142" s="173" t="s">
        <v>39</v>
      </c>
      <c r="P142" s="159">
        <f t="shared" si="11"/>
        <v>0</v>
      </c>
      <c r="Q142" s="159">
        <v>0</v>
      </c>
      <c r="R142" s="159">
        <f t="shared" si="12"/>
        <v>0</v>
      </c>
      <c r="S142" s="159">
        <v>0</v>
      </c>
      <c r="T142" s="160">
        <f t="shared" si="13"/>
        <v>0</v>
      </c>
      <c r="AR142" s="161" t="s">
        <v>519</v>
      </c>
      <c r="AT142" s="161" t="s">
        <v>203</v>
      </c>
      <c r="AU142" s="161" t="s">
        <v>85</v>
      </c>
      <c r="AY142" s="2" t="s">
        <v>127</v>
      </c>
      <c r="BE142" s="162">
        <f t="shared" si="14"/>
        <v>0</v>
      </c>
      <c r="BF142" s="162">
        <f t="shared" si="15"/>
        <v>0</v>
      </c>
      <c r="BG142" s="162">
        <f t="shared" si="16"/>
        <v>0</v>
      </c>
      <c r="BH142" s="162">
        <f t="shared" si="17"/>
        <v>0</v>
      </c>
      <c r="BI142" s="162">
        <f t="shared" si="18"/>
        <v>0</v>
      </c>
      <c r="BJ142" s="2" t="s">
        <v>85</v>
      </c>
      <c r="BK142" s="162">
        <f t="shared" si="19"/>
        <v>0</v>
      </c>
      <c r="BL142" s="2" t="s">
        <v>519</v>
      </c>
      <c r="BM142" s="161" t="s">
        <v>539</v>
      </c>
    </row>
    <row r="143" spans="2:65" s="16" customFormat="1" ht="16.5" customHeight="1" x14ac:dyDescent="0.25">
      <c r="B143" s="17"/>
      <c r="C143" s="149" t="s">
        <v>190</v>
      </c>
      <c r="D143" s="149" t="s">
        <v>129</v>
      </c>
      <c r="E143" s="150" t="s">
        <v>540</v>
      </c>
      <c r="F143" s="151" t="s">
        <v>541</v>
      </c>
      <c r="G143" s="152" t="s">
        <v>542</v>
      </c>
      <c r="H143" s="153">
        <v>12</v>
      </c>
      <c r="I143" s="154"/>
      <c r="J143" s="155">
        <f t="shared" si="10"/>
        <v>0</v>
      </c>
      <c r="K143" s="156"/>
      <c r="L143" s="17"/>
      <c r="M143" s="157" t="s">
        <v>1</v>
      </c>
      <c r="N143" s="158" t="s">
        <v>39</v>
      </c>
      <c r="P143" s="159">
        <f t="shared" si="11"/>
        <v>0</v>
      </c>
      <c r="Q143" s="159">
        <v>0</v>
      </c>
      <c r="R143" s="159">
        <f t="shared" si="12"/>
        <v>0</v>
      </c>
      <c r="S143" s="159">
        <v>0</v>
      </c>
      <c r="T143" s="160">
        <f t="shared" si="13"/>
        <v>0</v>
      </c>
      <c r="AR143" s="161" t="s">
        <v>393</v>
      </c>
      <c r="AT143" s="161" t="s">
        <v>129</v>
      </c>
      <c r="AU143" s="161" t="s">
        <v>85</v>
      </c>
      <c r="AY143" s="2" t="s">
        <v>127</v>
      </c>
      <c r="BE143" s="162">
        <f t="shared" si="14"/>
        <v>0</v>
      </c>
      <c r="BF143" s="162">
        <f t="shared" si="15"/>
        <v>0</v>
      </c>
      <c r="BG143" s="162">
        <f t="shared" si="16"/>
        <v>0</v>
      </c>
      <c r="BH143" s="162">
        <f t="shared" si="17"/>
        <v>0</v>
      </c>
      <c r="BI143" s="162">
        <f t="shared" si="18"/>
        <v>0</v>
      </c>
      <c r="BJ143" s="2" t="s">
        <v>85</v>
      </c>
      <c r="BK143" s="162">
        <f t="shared" si="19"/>
        <v>0</v>
      </c>
      <c r="BL143" s="2" t="s">
        <v>393</v>
      </c>
      <c r="BM143" s="161" t="s">
        <v>543</v>
      </c>
    </row>
    <row r="144" spans="2:65" s="16" customFormat="1" ht="21.75" customHeight="1" x14ac:dyDescent="0.25">
      <c r="B144" s="17"/>
      <c r="C144" s="149" t="s">
        <v>194</v>
      </c>
      <c r="D144" s="149" t="s">
        <v>129</v>
      </c>
      <c r="E144" s="150" t="s">
        <v>544</v>
      </c>
      <c r="F144" s="151" t="s">
        <v>545</v>
      </c>
      <c r="G144" s="152" t="s">
        <v>242</v>
      </c>
      <c r="H144" s="153">
        <v>24</v>
      </c>
      <c r="I144" s="154"/>
      <c r="J144" s="155">
        <f t="shared" si="10"/>
        <v>0</v>
      </c>
      <c r="K144" s="156"/>
      <c r="L144" s="17"/>
      <c r="M144" s="157" t="s">
        <v>1</v>
      </c>
      <c r="N144" s="158" t="s">
        <v>39</v>
      </c>
      <c r="P144" s="159">
        <f t="shared" si="11"/>
        <v>0</v>
      </c>
      <c r="Q144" s="159">
        <v>0</v>
      </c>
      <c r="R144" s="159">
        <f t="shared" si="12"/>
        <v>0</v>
      </c>
      <c r="S144" s="159">
        <v>0</v>
      </c>
      <c r="T144" s="160">
        <f t="shared" si="13"/>
        <v>0</v>
      </c>
      <c r="AR144" s="161" t="s">
        <v>393</v>
      </c>
      <c r="AT144" s="161" t="s">
        <v>129</v>
      </c>
      <c r="AU144" s="161" t="s">
        <v>85</v>
      </c>
      <c r="AY144" s="2" t="s">
        <v>127</v>
      </c>
      <c r="BE144" s="162">
        <f t="shared" si="14"/>
        <v>0</v>
      </c>
      <c r="BF144" s="162">
        <f t="shared" si="15"/>
        <v>0</v>
      </c>
      <c r="BG144" s="162">
        <f t="shared" si="16"/>
        <v>0</v>
      </c>
      <c r="BH144" s="162">
        <f t="shared" si="17"/>
        <v>0</v>
      </c>
      <c r="BI144" s="162">
        <f t="shared" si="18"/>
        <v>0</v>
      </c>
      <c r="BJ144" s="2" t="s">
        <v>85</v>
      </c>
      <c r="BK144" s="162">
        <f t="shared" si="19"/>
        <v>0</v>
      </c>
      <c r="BL144" s="2" t="s">
        <v>393</v>
      </c>
      <c r="BM144" s="161" t="s">
        <v>546</v>
      </c>
    </row>
    <row r="145" spans="2:65" s="16" customFormat="1" ht="16.5" customHeight="1" x14ac:dyDescent="0.25">
      <c r="B145" s="17"/>
      <c r="C145" s="163" t="s">
        <v>198</v>
      </c>
      <c r="D145" s="163" t="s">
        <v>203</v>
      </c>
      <c r="E145" s="164" t="s">
        <v>547</v>
      </c>
      <c r="F145" s="165" t="s">
        <v>548</v>
      </c>
      <c r="G145" s="166" t="s">
        <v>242</v>
      </c>
      <c r="H145" s="167">
        <v>24</v>
      </c>
      <c r="I145" s="168"/>
      <c r="J145" s="169">
        <f t="shared" si="10"/>
        <v>0</v>
      </c>
      <c r="K145" s="170"/>
      <c r="L145" s="171"/>
      <c r="M145" s="172" t="s">
        <v>1</v>
      </c>
      <c r="N145" s="173" t="s">
        <v>39</v>
      </c>
      <c r="P145" s="159">
        <f t="shared" si="11"/>
        <v>0</v>
      </c>
      <c r="Q145" s="159">
        <v>0</v>
      </c>
      <c r="R145" s="159">
        <f t="shared" si="12"/>
        <v>0</v>
      </c>
      <c r="S145" s="159">
        <v>0</v>
      </c>
      <c r="T145" s="160">
        <f t="shared" si="13"/>
        <v>0</v>
      </c>
      <c r="AR145" s="161" t="s">
        <v>519</v>
      </c>
      <c r="AT145" s="161" t="s">
        <v>203</v>
      </c>
      <c r="AU145" s="161" t="s">
        <v>85</v>
      </c>
      <c r="AY145" s="2" t="s">
        <v>127</v>
      </c>
      <c r="BE145" s="162">
        <f t="shared" si="14"/>
        <v>0</v>
      </c>
      <c r="BF145" s="162">
        <f t="shared" si="15"/>
        <v>0</v>
      </c>
      <c r="BG145" s="162">
        <f t="shared" si="16"/>
        <v>0</v>
      </c>
      <c r="BH145" s="162">
        <f t="shared" si="17"/>
        <v>0</v>
      </c>
      <c r="BI145" s="162">
        <f t="shared" si="18"/>
        <v>0</v>
      </c>
      <c r="BJ145" s="2" t="s">
        <v>85</v>
      </c>
      <c r="BK145" s="162">
        <f t="shared" si="19"/>
        <v>0</v>
      </c>
      <c r="BL145" s="2" t="s">
        <v>519</v>
      </c>
      <c r="BM145" s="161" t="s">
        <v>549</v>
      </c>
    </row>
    <row r="146" spans="2:65" s="16" customFormat="1" ht="16.5" customHeight="1" x14ac:dyDescent="0.25">
      <c r="B146" s="17"/>
      <c r="C146" s="149" t="s">
        <v>202</v>
      </c>
      <c r="D146" s="149" t="s">
        <v>129</v>
      </c>
      <c r="E146" s="150" t="s">
        <v>550</v>
      </c>
      <c r="F146" s="151" t="s">
        <v>551</v>
      </c>
      <c r="G146" s="152" t="s">
        <v>542</v>
      </c>
      <c r="H146" s="153">
        <v>3</v>
      </c>
      <c r="I146" s="154"/>
      <c r="J146" s="155">
        <f t="shared" si="10"/>
        <v>0</v>
      </c>
      <c r="K146" s="156"/>
      <c r="L146" s="17"/>
      <c r="M146" s="157" t="s">
        <v>1</v>
      </c>
      <c r="N146" s="158" t="s">
        <v>39</v>
      </c>
      <c r="P146" s="159">
        <f t="shared" si="11"/>
        <v>0</v>
      </c>
      <c r="Q146" s="159">
        <v>0</v>
      </c>
      <c r="R146" s="159">
        <f t="shared" si="12"/>
        <v>0</v>
      </c>
      <c r="S146" s="159">
        <v>0</v>
      </c>
      <c r="T146" s="160">
        <f t="shared" si="13"/>
        <v>0</v>
      </c>
      <c r="AR146" s="161" t="s">
        <v>393</v>
      </c>
      <c r="AT146" s="161" t="s">
        <v>129</v>
      </c>
      <c r="AU146" s="161" t="s">
        <v>85</v>
      </c>
      <c r="AY146" s="2" t="s">
        <v>127</v>
      </c>
      <c r="BE146" s="162">
        <f t="shared" si="14"/>
        <v>0</v>
      </c>
      <c r="BF146" s="162">
        <f t="shared" si="15"/>
        <v>0</v>
      </c>
      <c r="BG146" s="162">
        <f t="shared" si="16"/>
        <v>0</v>
      </c>
      <c r="BH146" s="162">
        <f t="shared" si="17"/>
        <v>0</v>
      </c>
      <c r="BI146" s="162">
        <f t="shared" si="18"/>
        <v>0</v>
      </c>
      <c r="BJ146" s="2" t="s">
        <v>85</v>
      </c>
      <c r="BK146" s="162">
        <f t="shared" si="19"/>
        <v>0</v>
      </c>
      <c r="BL146" s="2" t="s">
        <v>393</v>
      </c>
      <c r="BM146" s="161" t="s">
        <v>552</v>
      </c>
    </row>
    <row r="147" spans="2:65" s="16" customFormat="1" ht="21.75" customHeight="1" x14ac:dyDescent="0.25">
      <c r="B147" s="17"/>
      <c r="C147" s="163" t="s">
        <v>7</v>
      </c>
      <c r="D147" s="163" t="s">
        <v>203</v>
      </c>
      <c r="E147" s="164" t="s">
        <v>553</v>
      </c>
      <c r="F147" s="165" t="s">
        <v>554</v>
      </c>
      <c r="G147" s="166" t="s">
        <v>242</v>
      </c>
      <c r="H147" s="167">
        <v>3</v>
      </c>
      <c r="I147" s="168"/>
      <c r="J147" s="169">
        <f t="shared" si="10"/>
        <v>0</v>
      </c>
      <c r="K147" s="170"/>
      <c r="L147" s="171"/>
      <c r="M147" s="172" t="s">
        <v>1</v>
      </c>
      <c r="N147" s="173" t="s">
        <v>39</v>
      </c>
      <c r="P147" s="159">
        <f t="shared" si="11"/>
        <v>0</v>
      </c>
      <c r="Q147" s="159">
        <v>1.2999999999999999E-4</v>
      </c>
      <c r="R147" s="159">
        <f t="shared" si="12"/>
        <v>3.8999999999999994E-4</v>
      </c>
      <c r="S147" s="159">
        <v>0</v>
      </c>
      <c r="T147" s="160">
        <f t="shared" si="13"/>
        <v>0</v>
      </c>
      <c r="AR147" s="161" t="s">
        <v>519</v>
      </c>
      <c r="AT147" s="161" t="s">
        <v>203</v>
      </c>
      <c r="AU147" s="161" t="s">
        <v>85</v>
      </c>
      <c r="AY147" s="2" t="s">
        <v>127</v>
      </c>
      <c r="BE147" s="162">
        <f t="shared" si="14"/>
        <v>0</v>
      </c>
      <c r="BF147" s="162">
        <f t="shared" si="15"/>
        <v>0</v>
      </c>
      <c r="BG147" s="162">
        <f t="shared" si="16"/>
        <v>0</v>
      </c>
      <c r="BH147" s="162">
        <f t="shared" si="17"/>
        <v>0</v>
      </c>
      <c r="BI147" s="162">
        <f t="shared" si="18"/>
        <v>0</v>
      </c>
      <c r="BJ147" s="2" t="s">
        <v>85</v>
      </c>
      <c r="BK147" s="162">
        <f t="shared" si="19"/>
        <v>0</v>
      </c>
      <c r="BL147" s="2" t="s">
        <v>519</v>
      </c>
      <c r="BM147" s="161" t="s">
        <v>555</v>
      </c>
    </row>
    <row r="148" spans="2:65" s="16" customFormat="1" ht="16.5" customHeight="1" x14ac:dyDescent="0.25">
      <c r="B148" s="17"/>
      <c r="C148" s="149" t="s">
        <v>211</v>
      </c>
      <c r="D148" s="149" t="s">
        <v>129</v>
      </c>
      <c r="E148" s="150" t="s">
        <v>556</v>
      </c>
      <c r="F148" s="151" t="s">
        <v>557</v>
      </c>
      <c r="G148" s="152" t="s">
        <v>242</v>
      </c>
      <c r="H148" s="153">
        <v>1</v>
      </c>
      <c r="I148" s="154"/>
      <c r="J148" s="155">
        <f t="shared" si="10"/>
        <v>0</v>
      </c>
      <c r="K148" s="156"/>
      <c r="L148" s="17"/>
      <c r="M148" s="157" t="s">
        <v>1</v>
      </c>
      <c r="N148" s="158" t="s">
        <v>39</v>
      </c>
      <c r="P148" s="159">
        <f t="shared" si="11"/>
        <v>0</v>
      </c>
      <c r="Q148" s="159">
        <v>0</v>
      </c>
      <c r="R148" s="159">
        <f t="shared" si="12"/>
        <v>0</v>
      </c>
      <c r="S148" s="159">
        <v>0</v>
      </c>
      <c r="T148" s="160">
        <f t="shared" si="13"/>
        <v>0</v>
      </c>
      <c r="AR148" s="161" t="s">
        <v>393</v>
      </c>
      <c r="AT148" s="161" t="s">
        <v>129</v>
      </c>
      <c r="AU148" s="161" t="s">
        <v>85</v>
      </c>
      <c r="AY148" s="2" t="s">
        <v>127</v>
      </c>
      <c r="BE148" s="162">
        <f t="shared" si="14"/>
        <v>0</v>
      </c>
      <c r="BF148" s="162">
        <f t="shared" si="15"/>
        <v>0</v>
      </c>
      <c r="BG148" s="162">
        <f t="shared" si="16"/>
        <v>0</v>
      </c>
      <c r="BH148" s="162">
        <f t="shared" si="17"/>
        <v>0</v>
      </c>
      <c r="BI148" s="162">
        <f t="shared" si="18"/>
        <v>0</v>
      </c>
      <c r="BJ148" s="2" t="s">
        <v>85</v>
      </c>
      <c r="BK148" s="162">
        <f t="shared" si="19"/>
        <v>0</v>
      </c>
      <c r="BL148" s="2" t="s">
        <v>393</v>
      </c>
      <c r="BM148" s="161" t="s">
        <v>558</v>
      </c>
    </row>
    <row r="149" spans="2:65" s="16" customFormat="1" ht="16.5" customHeight="1" x14ac:dyDescent="0.25">
      <c r="B149" s="17"/>
      <c r="C149" s="163" t="s">
        <v>216</v>
      </c>
      <c r="D149" s="163" t="s">
        <v>203</v>
      </c>
      <c r="E149" s="164" t="s">
        <v>559</v>
      </c>
      <c r="F149" s="165" t="s">
        <v>560</v>
      </c>
      <c r="G149" s="166" t="s">
        <v>242</v>
      </c>
      <c r="H149" s="167">
        <v>1</v>
      </c>
      <c r="I149" s="168"/>
      <c r="J149" s="169">
        <f t="shared" si="10"/>
        <v>0</v>
      </c>
      <c r="K149" s="170"/>
      <c r="L149" s="171"/>
      <c r="M149" s="172" t="s">
        <v>1</v>
      </c>
      <c r="N149" s="173" t="s">
        <v>39</v>
      </c>
      <c r="P149" s="159">
        <f t="shared" si="11"/>
        <v>0</v>
      </c>
      <c r="Q149" s="159">
        <v>2.5999999999999998E-4</v>
      </c>
      <c r="R149" s="159">
        <f t="shared" si="12"/>
        <v>2.5999999999999998E-4</v>
      </c>
      <c r="S149" s="159">
        <v>0</v>
      </c>
      <c r="T149" s="160">
        <f t="shared" si="13"/>
        <v>0</v>
      </c>
      <c r="AR149" s="161" t="s">
        <v>519</v>
      </c>
      <c r="AT149" s="161" t="s">
        <v>203</v>
      </c>
      <c r="AU149" s="161" t="s">
        <v>85</v>
      </c>
      <c r="AY149" s="2" t="s">
        <v>127</v>
      </c>
      <c r="BE149" s="162">
        <f t="shared" si="14"/>
        <v>0</v>
      </c>
      <c r="BF149" s="162">
        <f t="shared" si="15"/>
        <v>0</v>
      </c>
      <c r="BG149" s="162">
        <f t="shared" si="16"/>
        <v>0</v>
      </c>
      <c r="BH149" s="162">
        <f t="shared" si="17"/>
        <v>0</v>
      </c>
      <c r="BI149" s="162">
        <f t="shared" si="18"/>
        <v>0</v>
      </c>
      <c r="BJ149" s="2" t="s">
        <v>85</v>
      </c>
      <c r="BK149" s="162">
        <f t="shared" si="19"/>
        <v>0</v>
      </c>
      <c r="BL149" s="2" t="s">
        <v>519</v>
      </c>
      <c r="BM149" s="161" t="s">
        <v>561</v>
      </c>
    </row>
    <row r="150" spans="2:65" s="16" customFormat="1" ht="16.5" customHeight="1" x14ac:dyDescent="0.25">
      <c r="B150" s="17"/>
      <c r="C150" s="149" t="s">
        <v>220</v>
      </c>
      <c r="D150" s="149" t="s">
        <v>129</v>
      </c>
      <c r="E150" s="150" t="s">
        <v>562</v>
      </c>
      <c r="F150" s="151" t="s">
        <v>563</v>
      </c>
      <c r="G150" s="152" t="s">
        <v>242</v>
      </c>
      <c r="H150" s="153">
        <v>1</v>
      </c>
      <c r="I150" s="154"/>
      <c r="J150" s="155">
        <f t="shared" si="10"/>
        <v>0</v>
      </c>
      <c r="K150" s="156"/>
      <c r="L150" s="17"/>
      <c r="M150" s="157" t="s">
        <v>1</v>
      </c>
      <c r="N150" s="158" t="s">
        <v>39</v>
      </c>
      <c r="P150" s="159">
        <f t="shared" si="11"/>
        <v>0</v>
      </c>
      <c r="Q150" s="159">
        <v>0</v>
      </c>
      <c r="R150" s="159">
        <f t="shared" si="12"/>
        <v>0</v>
      </c>
      <c r="S150" s="159">
        <v>0</v>
      </c>
      <c r="T150" s="160">
        <f t="shared" si="13"/>
        <v>0</v>
      </c>
      <c r="AR150" s="161" t="s">
        <v>393</v>
      </c>
      <c r="AT150" s="161" t="s">
        <v>129</v>
      </c>
      <c r="AU150" s="161" t="s">
        <v>85</v>
      </c>
      <c r="AY150" s="2" t="s">
        <v>127</v>
      </c>
      <c r="BE150" s="162">
        <f t="shared" si="14"/>
        <v>0</v>
      </c>
      <c r="BF150" s="162">
        <f t="shared" si="15"/>
        <v>0</v>
      </c>
      <c r="BG150" s="162">
        <f t="shared" si="16"/>
        <v>0</v>
      </c>
      <c r="BH150" s="162">
        <f t="shared" si="17"/>
        <v>0</v>
      </c>
      <c r="BI150" s="162">
        <f t="shared" si="18"/>
        <v>0</v>
      </c>
      <c r="BJ150" s="2" t="s">
        <v>85</v>
      </c>
      <c r="BK150" s="162">
        <f t="shared" si="19"/>
        <v>0</v>
      </c>
      <c r="BL150" s="2" t="s">
        <v>393</v>
      </c>
      <c r="BM150" s="161" t="s">
        <v>564</v>
      </c>
    </row>
    <row r="151" spans="2:65" s="16" customFormat="1" ht="21.75" customHeight="1" x14ac:dyDescent="0.25">
      <c r="B151" s="17"/>
      <c r="C151" s="163" t="s">
        <v>225</v>
      </c>
      <c r="D151" s="163" t="s">
        <v>203</v>
      </c>
      <c r="E151" s="164" t="s">
        <v>565</v>
      </c>
      <c r="F151" s="165" t="s">
        <v>566</v>
      </c>
      <c r="G151" s="166" t="s">
        <v>242</v>
      </c>
      <c r="H151" s="167">
        <v>1</v>
      </c>
      <c r="I151" s="168"/>
      <c r="J151" s="169">
        <f t="shared" si="10"/>
        <v>0</v>
      </c>
      <c r="K151" s="170"/>
      <c r="L151" s="171"/>
      <c r="M151" s="172" t="s">
        <v>1</v>
      </c>
      <c r="N151" s="173" t="s">
        <v>39</v>
      </c>
      <c r="P151" s="159">
        <f t="shared" si="11"/>
        <v>0</v>
      </c>
      <c r="Q151" s="159">
        <v>5.0000000000000001E-3</v>
      </c>
      <c r="R151" s="159">
        <f t="shared" si="12"/>
        <v>5.0000000000000001E-3</v>
      </c>
      <c r="S151" s="159">
        <v>0</v>
      </c>
      <c r="T151" s="160">
        <f t="shared" si="13"/>
        <v>0</v>
      </c>
      <c r="AR151" s="161" t="s">
        <v>519</v>
      </c>
      <c r="AT151" s="161" t="s">
        <v>203</v>
      </c>
      <c r="AU151" s="161" t="s">
        <v>85</v>
      </c>
      <c r="AY151" s="2" t="s">
        <v>127</v>
      </c>
      <c r="BE151" s="162">
        <f t="shared" si="14"/>
        <v>0</v>
      </c>
      <c r="BF151" s="162">
        <f t="shared" si="15"/>
        <v>0</v>
      </c>
      <c r="BG151" s="162">
        <f t="shared" si="16"/>
        <v>0</v>
      </c>
      <c r="BH151" s="162">
        <f t="shared" si="17"/>
        <v>0</v>
      </c>
      <c r="BI151" s="162">
        <f t="shared" si="18"/>
        <v>0</v>
      </c>
      <c r="BJ151" s="2" t="s">
        <v>85</v>
      </c>
      <c r="BK151" s="162">
        <f t="shared" si="19"/>
        <v>0</v>
      </c>
      <c r="BL151" s="2" t="s">
        <v>519</v>
      </c>
      <c r="BM151" s="161" t="s">
        <v>567</v>
      </c>
    </row>
    <row r="152" spans="2:65" s="16" customFormat="1" ht="16.5" customHeight="1" x14ac:dyDescent="0.25">
      <c r="B152" s="17"/>
      <c r="C152" s="163" t="s">
        <v>229</v>
      </c>
      <c r="D152" s="163" t="s">
        <v>203</v>
      </c>
      <c r="E152" s="164" t="s">
        <v>568</v>
      </c>
      <c r="F152" s="165" t="s">
        <v>569</v>
      </c>
      <c r="G152" s="166" t="s">
        <v>242</v>
      </c>
      <c r="H152" s="167">
        <v>1</v>
      </c>
      <c r="I152" s="168"/>
      <c r="J152" s="169">
        <f t="shared" si="10"/>
        <v>0</v>
      </c>
      <c r="K152" s="170"/>
      <c r="L152" s="171"/>
      <c r="M152" s="172" t="s">
        <v>1</v>
      </c>
      <c r="N152" s="173" t="s">
        <v>39</v>
      </c>
      <c r="P152" s="159">
        <f t="shared" si="11"/>
        <v>0</v>
      </c>
      <c r="Q152" s="159">
        <v>0</v>
      </c>
      <c r="R152" s="159">
        <f t="shared" si="12"/>
        <v>0</v>
      </c>
      <c r="S152" s="159">
        <v>0</v>
      </c>
      <c r="T152" s="160">
        <f t="shared" si="13"/>
        <v>0</v>
      </c>
      <c r="AR152" s="161" t="s">
        <v>519</v>
      </c>
      <c r="AT152" s="161" t="s">
        <v>203</v>
      </c>
      <c r="AU152" s="161" t="s">
        <v>85</v>
      </c>
      <c r="AY152" s="2" t="s">
        <v>127</v>
      </c>
      <c r="BE152" s="162">
        <f t="shared" si="14"/>
        <v>0</v>
      </c>
      <c r="BF152" s="162">
        <f t="shared" si="15"/>
        <v>0</v>
      </c>
      <c r="BG152" s="162">
        <f t="shared" si="16"/>
        <v>0</v>
      </c>
      <c r="BH152" s="162">
        <f t="shared" si="17"/>
        <v>0</v>
      </c>
      <c r="BI152" s="162">
        <f t="shared" si="18"/>
        <v>0</v>
      </c>
      <c r="BJ152" s="2" t="s">
        <v>85</v>
      </c>
      <c r="BK152" s="162">
        <f t="shared" si="19"/>
        <v>0</v>
      </c>
      <c r="BL152" s="2" t="s">
        <v>519</v>
      </c>
      <c r="BM152" s="161" t="s">
        <v>570</v>
      </c>
    </row>
    <row r="153" spans="2:65" s="16" customFormat="1" ht="16.5" customHeight="1" x14ac:dyDescent="0.25">
      <c r="B153" s="17"/>
      <c r="C153" s="163" t="s">
        <v>234</v>
      </c>
      <c r="D153" s="163" t="s">
        <v>203</v>
      </c>
      <c r="E153" s="164" t="s">
        <v>534</v>
      </c>
      <c r="F153" s="165" t="s">
        <v>535</v>
      </c>
      <c r="G153" s="166" t="s">
        <v>242</v>
      </c>
      <c r="H153" s="167">
        <v>5</v>
      </c>
      <c r="I153" s="168"/>
      <c r="J153" s="169">
        <f t="shared" si="10"/>
        <v>0</v>
      </c>
      <c r="K153" s="170"/>
      <c r="L153" s="171"/>
      <c r="M153" s="172" t="s">
        <v>1</v>
      </c>
      <c r="N153" s="173" t="s">
        <v>39</v>
      </c>
      <c r="P153" s="159">
        <f t="shared" si="11"/>
        <v>0</v>
      </c>
      <c r="Q153" s="159">
        <v>7.2000000000000005E-4</v>
      </c>
      <c r="R153" s="159">
        <f t="shared" si="12"/>
        <v>3.6000000000000003E-3</v>
      </c>
      <c r="S153" s="159">
        <v>0</v>
      </c>
      <c r="T153" s="160">
        <f t="shared" si="13"/>
        <v>0</v>
      </c>
      <c r="AR153" s="161" t="s">
        <v>519</v>
      </c>
      <c r="AT153" s="161" t="s">
        <v>203</v>
      </c>
      <c r="AU153" s="161" t="s">
        <v>85</v>
      </c>
      <c r="AY153" s="2" t="s">
        <v>127</v>
      </c>
      <c r="BE153" s="162">
        <f t="shared" si="14"/>
        <v>0</v>
      </c>
      <c r="BF153" s="162">
        <f t="shared" si="15"/>
        <v>0</v>
      </c>
      <c r="BG153" s="162">
        <f t="shared" si="16"/>
        <v>0</v>
      </c>
      <c r="BH153" s="162">
        <f t="shared" si="17"/>
        <v>0</v>
      </c>
      <c r="BI153" s="162">
        <f t="shared" si="18"/>
        <v>0</v>
      </c>
      <c r="BJ153" s="2" t="s">
        <v>85</v>
      </c>
      <c r="BK153" s="162">
        <f t="shared" si="19"/>
        <v>0</v>
      </c>
      <c r="BL153" s="2" t="s">
        <v>519</v>
      </c>
      <c r="BM153" s="161" t="s">
        <v>571</v>
      </c>
    </row>
    <row r="154" spans="2:65" s="16" customFormat="1" ht="16.5" customHeight="1" x14ac:dyDescent="0.25">
      <c r="B154" s="17"/>
      <c r="C154" s="163" t="s">
        <v>239</v>
      </c>
      <c r="D154" s="163" t="s">
        <v>203</v>
      </c>
      <c r="E154" s="164" t="s">
        <v>537</v>
      </c>
      <c r="F154" s="165" t="s">
        <v>538</v>
      </c>
      <c r="G154" s="166" t="s">
        <v>232</v>
      </c>
      <c r="H154" s="167">
        <v>8</v>
      </c>
      <c r="I154" s="168"/>
      <c r="J154" s="169">
        <f t="shared" si="10"/>
        <v>0</v>
      </c>
      <c r="K154" s="170"/>
      <c r="L154" s="171"/>
      <c r="M154" s="172" t="s">
        <v>1</v>
      </c>
      <c r="N154" s="173" t="s">
        <v>39</v>
      </c>
      <c r="P154" s="159">
        <f t="shared" si="11"/>
        <v>0</v>
      </c>
      <c r="Q154" s="159">
        <v>0</v>
      </c>
      <c r="R154" s="159">
        <f t="shared" si="12"/>
        <v>0</v>
      </c>
      <c r="S154" s="159">
        <v>0</v>
      </c>
      <c r="T154" s="160">
        <f t="shared" si="13"/>
        <v>0</v>
      </c>
      <c r="AR154" s="161" t="s">
        <v>519</v>
      </c>
      <c r="AT154" s="161" t="s">
        <v>203</v>
      </c>
      <c r="AU154" s="161" t="s">
        <v>85</v>
      </c>
      <c r="AY154" s="2" t="s">
        <v>127</v>
      </c>
      <c r="BE154" s="162">
        <f t="shared" si="14"/>
        <v>0</v>
      </c>
      <c r="BF154" s="162">
        <f t="shared" si="15"/>
        <v>0</v>
      </c>
      <c r="BG154" s="162">
        <f t="shared" si="16"/>
        <v>0</v>
      </c>
      <c r="BH154" s="162">
        <f t="shared" si="17"/>
        <v>0</v>
      </c>
      <c r="BI154" s="162">
        <f t="shared" si="18"/>
        <v>0</v>
      </c>
      <c r="BJ154" s="2" t="s">
        <v>85</v>
      </c>
      <c r="BK154" s="162">
        <f t="shared" si="19"/>
        <v>0</v>
      </c>
      <c r="BL154" s="2" t="s">
        <v>519</v>
      </c>
      <c r="BM154" s="161" t="s">
        <v>572</v>
      </c>
    </row>
    <row r="155" spans="2:65" s="16" customFormat="1" ht="16.5" customHeight="1" x14ac:dyDescent="0.25">
      <c r="B155" s="17"/>
      <c r="C155" s="149" t="s">
        <v>244</v>
      </c>
      <c r="D155" s="149" t="s">
        <v>129</v>
      </c>
      <c r="E155" s="150" t="s">
        <v>573</v>
      </c>
      <c r="F155" s="151" t="s">
        <v>574</v>
      </c>
      <c r="G155" s="152" t="s">
        <v>242</v>
      </c>
      <c r="H155" s="153">
        <v>12</v>
      </c>
      <c r="I155" s="154"/>
      <c r="J155" s="155">
        <f t="shared" si="10"/>
        <v>0</v>
      </c>
      <c r="K155" s="156"/>
      <c r="L155" s="17"/>
      <c r="M155" s="157" t="s">
        <v>1</v>
      </c>
      <c r="N155" s="158" t="s">
        <v>39</v>
      </c>
      <c r="P155" s="159">
        <f t="shared" si="11"/>
        <v>0</v>
      </c>
      <c r="Q155" s="159">
        <v>0</v>
      </c>
      <c r="R155" s="159">
        <f t="shared" si="12"/>
        <v>0</v>
      </c>
      <c r="S155" s="159">
        <v>0</v>
      </c>
      <c r="T155" s="160">
        <f t="shared" si="13"/>
        <v>0</v>
      </c>
      <c r="AR155" s="161" t="s">
        <v>393</v>
      </c>
      <c r="AT155" s="161" t="s">
        <v>129</v>
      </c>
      <c r="AU155" s="161" t="s">
        <v>85</v>
      </c>
      <c r="AY155" s="2" t="s">
        <v>127</v>
      </c>
      <c r="BE155" s="162">
        <f t="shared" si="14"/>
        <v>0</v>
      </c>
      <c r="BF155" s="162">
        <f t="shared" si="15"/>
        <v>0</v>
      </c>
      <c r="BG155" s="162">
        <f t="shared" si="16"/>
        <v>0</v>
      </c>
      <c r="BH155" s="162">
        <f t="shared" si="17"/>
        <v>0</v>
      </c>
      <c r="BI155" s="162">
        <f t="shared" si="18"/>
        <v>0</v>
      </c>
      <c r="BJ155" s="2" t="s">
        <v>85</v>
      </c>
      <c r="BK155" s="162">
        <f t="shared" si="19"/>
        <v>0</v>
      </c>
      <c r="BL155" s="2" t="s">
        <v>393</v>
      </c>
      <c r="BM155" s="161" t="s">
        <v>575</v>
      </c>
    </row>
    <row r="156" spans="2:65" s="16" customFormat="1" ht="21.75" customHeight="1" x14ac:dyDescent="0.25">
      <c r="B156" s="17"/>
      <c r="C156" s="163" t="s">
        <v>248</v>
      </c>
      <c r="D156" s="163" t="s">
        <v>203</v>
      </c>
      <c r="E156" s="164" t="s">
        <v>576</v>
      </c>
      <c r="F156" s="165" t="s">
        <v>577</v>
      </c>
      <c r="G156" s="166" t="s">
        <v>242</v>
      </c>
      <c r="H156" s="167">
        <v>12</v>
      </c>
      <c r="I156" s="168"/>
      <c r="J156" s="169">
        <f t="shared" si="10"/>
        <v>0</v>
      </c>
      <c r="K156" s="170"/>
      <c r="L156" s="171"/>
      <c r="M156" s="172" t="s">
        <v>1</v>
      </c>
      <c r="N156" s="173" t="s">
        <v>39</v>
      </c>
      <c r="P156" s="159">
        <f t="shared" si="11"/>
        <v>0</v>
      </c>
      <c r="Q156" s="159">
        <v>6.8999999999999999E-3</v>
      </c>
      <c r="R156" s="159">
        <f t="shared" si="12"/>
        <v>8.2799999999999999E-2</v>
      </c>
      <c r="S156" s="159">
        <v>0</v>
      </c>
      <c r="T156" s="160">
        <f t="shared" si="13"/>
        <v>0</v>
      </c>
      <c r="AR156" s="161" t="s">
        <v>519</v>
      </c>
      <c r="AT156" s="161" t="s">
        <v>203</v>
      </c>
      <c r="AU156" s="161" t="s">
        <v>85</v>
      </c>
      <c r="AY156" s="2" t="s">
        <v>127</v>
      </c>
      <c r="BE156" s="162">
        <f t="shared" si="14"/>
        <v>0</v>
      </c>
      <c r="BF156" s="162">
        <f t="shared" si="15"/>
        <v>0</v>
      </c>
      <c r="BG156" s="162">
        <f t="shared" si="16"/>
        <v>0</v>
      </c>
      <c r="BH156" s="162">
        <f t="shared" si="17"/>
        <v>0</v>
      </c>
      <c r="BI156" s="162">
        <f t="shared" si="18"/>
        <v>0</v>
      </c>
      <c r="BJ156" s="2" t="s">
        <v>85</v>
      </c>
      <c r="BK156" s="162">
        <f t="shared" si="19"/>
        <v>0</v>
      </c>
      <c r="BL156" s="2" t="s">
        <v>519</v>
      </c>
      <c r="BM156" s="161" t="s">
        <v>578</v>
      </c>
    </row>
    <row r="157" spans="2:65" s="16" customFormat="1" ht="21.75" customHeight="1" x14ac:dyDescent="0.25">
      <c r="B157" s="17"/>
      <c r="C157" s="149" t="s">
        <v>252</v>
      </c>
      <c r="D157" s="149" t="s">
        <v>129</v>
      </c>
      <c r="E157" s="150" t="s">
        <v>579</v>
      </c>
      <c r="F157" s="151" t="s">
        <v>580</v>
      </c>
      <c r="G157" s="152" t="s">
        <v>242</v>
      </c>
      <c r="H157" s="153">
        <v>11</v>
      </c>
      <c r="I157" s="154"/>
      <c r="J157" s="155">
        <f t="shared" si="10"/>
        <v>0</v>
      </c>
      <c r="K157" s="156"/>
      <c r="L157" s="17"/>
      <c r="M157" s="157" t="s">
        <v>1</v>
      </c>
      <c r="N157" s="158" t="s">
        <v>39</v>
      </c>
      <c r="P157" s="159">
        <f t="shared" si="11"/>
        <v>0</v>
      </c>
      <c r="Q157" s="159">
        <v>0</v>
      </c>
      <c r="R157" s="159">
        <f t="shared" si="12"/>
        <v>0</v>
      </c>
      <c r="S157" s="159">
        <v>0</v>
      </c>
      <c r="T157" s="160">
        <f t="shared" si="13"/>
        <v>0</v>
      </c>
      <c r="AR157" s="161" t="s">
        <v>393</v>
      </c>
      <c r="AT157" s="161" t="s">
        <v>129</v>
      </c>
      <c r="AU157" s="161" t="s">
        <v>85</v>
      </c>
      <c r="AY157" s="2" t="s">
        <v>127</v>
      </c>
      <c r="BE157" s="162">
        <f t="shared" si="14"/>
        <v>0</v>
      </c>
      <c r="BF157" s="162">
        <f t="shared" si="15"/>
        <v>0</v>
      </c>
      <c r="BG157" s="162">
        <f t="shared" si="16"/>
        <v>0</v>
      </c>
      <c r="BH157" s="162">
        <f t="shared" si="17"/>
        <v>0</v>
      </c>
      <c r="BI157" s="162">
        <f t="shared" si="18"/>
        <v>0</v>
      </c>
      <c r="BJ157" s="2" t="s">
        <v>85</v>
      </c>
      <c r="BK157" s="162">
        <f t="shared" si="19"/>
        <v>0</v>
      </c>
      <c r="BL157" s="2" t="s">
        <v>393</v>
      </c>
      <c r="BM157" s="161" t="s">
        <v>581</v>
      </c>
    </row>
    <row r="158" spans="2:65" s="16" customFormat="1" ht="21.75" customHeight="1" x14ac:dyDescent="0.25">
      <c r="B158" s="17"/>
      <c r="C158" s="163" t="s">
        <v>257</v>
      </c>
      <c r="D158" s="163" t="s">
        <v>203</v>
      </c>
      <c r="E158" s="164" t="s">
        <v>582</v>
      </c>
      <c r="F158" s="165" t="s">
        <v>583</v>
      </c>
      <c r="G158" s="166" t="s">
        <v>242</v>
      </c>
      <c r="H158" s="167">
        <v>11</v>
      </c>
      <c r="I158" s="168"/>
      <c r="J158" s="169">
        <f t="shared" si="10"/>
        <v>0</v>
      </c>
      <c r="K158" s="170"/>
      <c r="L158" s="171"/>
      <c r="M158" s="172" t="s">
        <v>1</v>
      </c>
      <c r="N158" s="173" t="s">
        <v>39</v>
      </c>
      <c r="P158" s="159">
        <f t="shared" si="11"/>
        <v>0</v>
      </c>
      <c r="Q158" s="159">
        <v>2.8000000000000001E-2</v>
      </c>
      <c r="R158" s="159">
        <f t="shared" si="12"/>
        <v>0.308</v>
      </c>
      <c r="S158" s="159">
        <v>0</v>
      </c>
      <c r="T158" s="160">
        <f t="shared" si="13"/>
        <v>0</v>
      </c>
      <c r="AR158" s="161" t="s">
        <v>519</v>
      </c>
      <c r="AT158" s="161" t="s">
        <v>203</v>
      </c>
      <c r="AU158" s="161" t="s">
        <v>85</v>
      </c>
      <c r="AY158" s="2" t="s">
        <v>127</v>
      </c>
      <c r="BE158" s="162">
        <f t="shared" si="14"/>
        <v>0</v>
      </c>
      <c r="BF158" s="162">
        <f t="shared" si="15"/>
        <v>0</v>
      </c>
      <c r="BG158" s="162">
        <f t="shared" si="16"/>
        <v>0</v>
      </c>
      <c r="BH158" s="162">
        <f t="shared" si="17"/>
        <v>0</v>
      </c>
      <c r="BI158" s="162">
        <f t="shared" si="18"/>
        <v>0</v>
      </c>
      <c r="BJ158" s="2" t="s">
        <v>85</v>
      </c>
      <c r="BK158" s="162">
        <f t="shared" si="19"/>
        <v>0</v>
      </c>
      <c r="BL158" s="2" t="s">
        <v>519</v>
      </c>
      <c r="BM158" s="161" t="s">
        <v>584</v>
      </c>
    </row>
    <row r="159" spans="2:65" s="16" customFormat="1" ht="16.5" customHeight="1" x14ac:dyDescent="0.25">
      <c r="B159" s="17"/>
      <c r="C159" s="163" t="s">
        <v>261</v>
      </c>
      <c r="D159" s="163" t="s">
        <v>203</v>
      </c>
      <c r="E159" s="164" t="s">
        <v>585</v>
      </c>
      <c r="F159" s="165" t="s">
        <v>586</v>
      </c>
      <c r="G159" s="166" t="s">
        <v>242</v>
      </c>
      <c r="H159" s="167">
        <v>11</v>
      </c>
      <c r="I159" s="168"/>
      <c r="J159" s="169">
        <f t="shared" si="10"/>
        <v>0</v>
      </c>
      <c r="K159" s="170"/>
      <c r="L159" s="171"/>
      <c r="M159" s="172" t="s">
        <v>1</v>
      </c>
      <c r="N159" s="173" t="s">
        <v>39</v>
      </c>
      <c r="P159" s="159">
        <f t="shared" si="11"/>
        <v>0</v>
      </c>
      <c r="Q159" s="159">
        <v>0.04</v>
      </c>
      <c r="R159" s="159">
        <f t="shared" si="12"/>
        <v>0.44</v>
      </c>
      <c r="S159" s="159">
        <v>0</v>
      </c>
      <c r="T159" s="160">
        <f t="shared" si="13"/>
        <v>0</v>
      </c>
      <c r="AR159" s="161" t="s">
        <v>519</v>
      </c>
      <c r="AT159" s="161" t="s">
        <v>203</v>
      </c>
      <c r="AU159" s="161" t="s">
        <v>85</v>
      </c>
      <c r="AY159" s="2" t="s">
        <v>127</v>
      </c>
      <c r="BE159" s="162">
        <f t="shared" si="14"/>
        <v>0</v>
      </c>
      <c r="BF159" s="162">
        <f t="shared" si="15"/>
        <v>0</v>
      </c>
      <c r="BG159" s="162">
        <f t="shared" si="16"/>
        <v>0</v>
      </c>
      <c r="BH159" s="162">
        <f t="shared" si="17"/>
        <v>0</v>
      </c>
      <c r="BI159" s="162">
        <f t="shared" si="18"/>
        <v>0</v>
      </c>
      <c r="BJ159" s="2" t="s">
        <v>85</v>
      </c>
      <c r="BK159" s="162">
        <f t="shared" si="19"/>
        <v>0</v>
      </c>
      <c r="BL159" s="2" t="s">
        <v>519</v>
      </c>
      <c r="BM159" s="161" t="s">
        <v>587</v>
      </c>
    </row>
    <row r="160" spans="2:65" s="16" customFormat="1" ht="16.5" customHeight="1" x14ac:dyDescent="0.25">
      <c r="B160" s="17"/>
      <c r="C160" s="149" t="s">
        <v>265</v>
      </c>
      <c r="D160" s="149" t="s">
        <v>129</v>
      </c>
      <c r="E160" s="150" t="s">
        <v>588</v>
      </c>
      <c r="F160" s="151" t="s">
        <v>589</v>
      </c>
      <c r="G160" s="152" t="s">
        <v>242</v>
      </c>
      <c r="H160" s="153">
        <v>1</v>
      </c>
      <c r="I160" s="154"/>
      <c r="J160" s="155">
        <f t="shared" si="10"/>
        <v>0</v>
      </c>
      <c r="K160" s="156"/>
      <c r="L160" s="17"/>
      <c r="M160" s="157" t="s">
        <v>1</v>
      </c>
      <c r="N160" s="158" t="s">
        <v>39</v>
      </c>
      <c r="P160" s="159">
        <f t="shared" si="11"/>
        <v>0</v>
      </c>
      <c r="Q160" s="159">
        <v>0</v>
      </c>
      <c r="R160" s="159">
        <f t="shared" si="12"/>
        <v>0</v>
      </c>
      <c r="S160" s="159">
        <v>0</v>
      </c>
      <c r="T160" s="160">
        <f t="shared" si="13"/>
        <v>0</v>
      </c>
      <c r="AR160" s="161" t="s">
        <v>393</v>
      </c>
      <c r="AT160" s="161" t="s">
        <v>129</v>
      </c>
      <c r="AU160" s="161" t="s">
        <v>85</v>
      </c>
      <c r="AY160" s="2" t="s">
        <v>127</v>
      </c>
      <c r="BE160" s="162">
        <f t="shared" si="14"/>
        <v>0</v>
      </c>
      <c r="BF160" s="162">
        <f t="shared" si="15"/>
        <v>0</v>
      </c>
      <c r="BG160" s="162">
        <f t="shared" si="16"/>
        <v>0</v>
      </c>
      <c r="BH160" s="162">
        <f t="shared" si="17"/>
        <v>0</v>
      </c>
      <c r="BI160" s="162">
        <f t="shared" si="18"/>
        <v>0</v>
      </c>
      <c r="BJ160" s="2" t="s">
        <v>85</v>
      </c>
      <c r="BK160" s="162">
        <f t="shared" si="19"/>
        <v>0</v>
      </c>
      <c r="BL160" s="2" t="s">
        <v>393</v>
      </c>
      <c r="BM160" s="161" t="s">
        <v>590</v>
      </c>
    </row>
    <row r="161" spans="2:65" s="16" customFormat="1" ht="16.5" customHeight="1" x14ac:dyDescent="0.25">
      <c r="B161" s="17"/>
      <c r="C161" s="163" t="s">
        <v>270</v>
      </c>
      <c r="D161" s="163" t="s">
        <v>203</v>
      </c>
      <c r="E161" s="164" t="s">
        <v>591</v>
      </c>
      <c r="F161" s="165" t="s">
        <v>592</v>
      </c>
      <c r="G161" s="166" t="s">
        <v>242</v>
      </c>
      <c r="H161" s="167">
        <v>1</v>
      </c>
      <c r="I161" s="168"/>
      <c r="J161" s="169">
        <f t="shared" si="10"/>
        <v>0</v>
      </c>
      <c r="K161" s="170"/>
      <c r="L161" s="171"/>
      <c r="M161" s="172" t="s">
        <v>1</v>
      </c>
      <c r="N161" s="173" t="s">
        <v>39</v>
      </c>
      <c r="P161" s="159">
        <f t="shared" si="11"/>
        <v>0</v>
      </c>
      <c r="Q161" s="159">
        <v>8.6E-3</v>
      </c>
      <c r="R161" s="159">
        <f t="shared" si="12"/>
        <v>8.6E-3</v>
      </c>
      <c r="S161" s="159">
        <v>0</v>
      </c>
      <c r="T161" s="160">
        <f t="shared" si="13"/>
        <v>0</v>
      </c>
      <c r="AR161" s="161" t="s">
        <v>519</v>
      </c>
      <c r="AT161" s="161" t="s">
        <v>203</v>
      </c>
      <c r="AU161" s="161" t="s">
        <v>85</v>
      </c>
      <c r="AY161" s="2" t="s">
        <v>127</v>
      </c>
      <c r="BE161" s="162">
        <f t="shared" si="14"/>
        <v>0</v>
      </c>
      <c r="BF161" s="162">
        <f t="shared" si="15"/>
        <v>0</v>
      </c>
      <c r="BG161" s="162">
        <f t="shared" si="16"/>
        <v>0</v>
      </c>
      <c r="BH161" s="162">
        <f t="shared" si="17"/>
        <v>0</v>
      </c>
      <c r="BI161" s="162">
        <f t="shared" si="18"/>
        <v>0</v>
      </c>
      <c r="BJ161" s="2" t="s">
        <v>85</v>
      </c>
      <c r="BK161" s="162">
        <f t="shared" si="19"/>
        <v>0</v>
      </c>
      <c r="BL161" s="2" t="s">
        <v>519</v>
      </c>
      <c r="BM161" s="161" t="s">
        <v>593</v>
      </c>
    </row>
    <row r="162" spans="2:65" s="16" customFormat="1" ht="16.5" customHeight="1" x14ac:dyDescent="0.25">
      <c r="B162" s="17"/>
      <c r="C162" s="149" t="s">
        <v>274</v>
      </c>
      <c r="D162" s="149" t="s">
        <v>129</v>
      </c>
      <c r="E162" s="150" t="s">
        <v>594</v>
      </c>
      <c r="F162" s="151" t="s">
        <v>595</v>
      </c>
      <c r="G162" s="152" t="s">
        <v>242</v>
      </c>
      <c r="H162" s="153">
        <v>11</v>
      </c>
      <c r="I162" s="154"/>
      <c r="J162" s="155">
        <f t="shared" si="10"/>
        <v>0</v>
      </c>
      <c r="K162" s="156"/>
      <c r="L162" s="17"/>
      <c r="M162" s="157" t="s">
        <v>1</v>
      </c>
      <c r="N162" s="158" t="s">
        <v>39</v>
      </c>
      <c r="P162" s="159">
        <f t="shared" si="11"/>
        <v>0</v>
      </c>
      <c r="Q162" s="159">
        <v>0</v>
      </c>
      <c r="R162" s="159">
        <f t="shared" si="12"/>
        <v>0</v>
      </c>
      <c r="S162" s="159">
        <v>0</v>
      </c>
      <c r="T162" s="160">
        <f t="shared" si="13"/>
        <v>0</v>
      </c>
      <c r="AR162" s="161" t="s">
        <v>393</v>
      </c>
      <c r="AT162" s="161" t="s">
        <v>129</v>
      </c>
      <c r="AU162" s="161" t="s">
        <v>85</v>
      </c>
      <c r="AY162" s="2" t="s">
        <v>127</v>
      </c>
      <c r="BE162" s="162">
        <f t="shared" si="14"/>
        <v>0</v>
      </c>
      <c r="BF162" s="162">
        <f t="shared" si="15"/>
        <v>0</v>
      </c>
      <c r="BG162" s="162">
        <f t="shared" si="16"/>
        <v>0</v>
      </c>
      <c r="BH162" s="162">
        <f t="shared" si="17"/>
        <v>0</v>
      </c>
      <c r="BI162" s="162">
        <f t="shared" si="18"/>
        <v>0</v>
      </c>
      <c r="BJ162" s="2" t="s">
        <v>85</v>
      </c>
      <c r="BK162" s="162">
        <f t="shared" si="19"/>
        <v>0</v>
      </c>
      <c r="BL162" s="2" t="s">
        <v>393</v>
      </c>
      <c r="BM162" s="161" t="s">
        <v>596</v>
      </c>
    </row>
    <row r="163" spans="2:65" s="16" customFormat="1" ht="16.5" customHeight="1" x14ac:dyDescent="0.25">
      <c r="B163" s="17"/>
      <c r="C163" s="163" t="s">
        <v>278</v>
      </c>
      <c r="D163" s="163" t="s">
        <v>203</v>
      </c>
      <c r="E163" s="164" t="s">
        <v>597</v>
      </c>
      <c r="F163" s="165" t="s">
        <v>598</v>
      </c>
      <c r="G163" s="166" t="s">
        <v>242</v>
      </c>
      <c r="H163" s="167">
        <v>11</v>
      </c>
      <c r="I163" s="168"/>
      <c r="J163" s="169">
        <f t="shared" si="10"/>
        <v>0</v>
      </c>
      <c r="K163" s="170"/>
      <c r="L163" s="171"/>
      <c r="M163" s="172" t="s">
        <v>1</v>
      </c>
      <c r="N163" s="173" t="s">
        <v>39</v>
      </c>
      <c r="P163" s="159">
        <f t="shared" si="11"/>
        <v>0</v>
      </c>
      <c r="Q163" s="159">
        <v>3.1E-4</v>
      </c>
      <c r="R163" s="159">
        <f t="shared" si="12"/>
        <v>3.4099999999999998E-3</v>
      </c>
      <c r="S163" s="159">
        <v>0</v>
      </c>
      <c r="T163" s="160">
        <f t="shared" si="13"/>
        <v>0</v>
      </c>
      <c r="AR163" s="161" t="s">
        <v>519</v>
      </c>
      <c r="AT163" s="161" t="s">
        <v>203</v>
      </c>
      <c r="AU163" s="161" t="s">
        <v>85</v>
      </c>
      <c r="AY163" s="2" t="s">
        <v>127</v>
      </c>
      <c r="BE163" s="162">
        <f t="shared" si="14"/>
        <v>0</v>
      </c>
      <c r="BF163" s="162">
        <f t="shared" si="15"/>
        <v>0</v>
      </c>
      <c r="BG163" s="162">
        <f t="shared" si="16"/>
        <v>0</v>
      </c>
      <c r="BH163" s="162">
        <f t="shared" si="17"/>
        <v>0</v>
      </c>
      <c r="BI163" s="162">
        <f t="shared" si="18"/>
        <v>0</v>
      </c>
      <c r="BJ163" s="2" t="s">
        <v>85</v>
      </c>
      <c r="BK163" s="162">
        <f t="shared" si="19"/>
        <v>0</v>
      </c>
      <c r="BL163" s="2" t="s">
        <v>519</v>
      </c>
      <c r="BM163" s="161" t="s">
        <v>599</v>
      </c>
    </row>
    <row r="164" spans="2:65" s="16" customFormat="1" ht="16.5" customHeight="1" x14ac:dyDescent="0.25">
      <c r="B164" s="17"/>
      <c r="C164" s="163" t="s">
        <v>282</v>
      </c>
      <c r="D164" s="163" t="s">
        <v>203</v>
      </c>
      <c r="E164" s="164" t="s">
        <v>600</v>
      </c>
      <c r="F164" s="165" t="s">
        <v>601</v>
      </c>
      <c r="G164" s="166" t="s">
        <v>242</v>
      </c>
      <c r="H164" s="167">
        <v>11</v>
      </c>
      <c r="I164" s="168"/>
      <c r="J164" s="169">
        <f t="shared" si="10"/>
        <v>0</v>
      </c>
      <c r="K164" s="170"/>
      <c r="L164" s="171"/>
      <c r="M164" s="172" t="s">
        <v>1</v>
      </c>
      <c r="N164" s="173" t="s">
        <v>39</v>
      </c>
      <c r="P164" s="159">
        <f t="shared" si="11"/>
        <v>0</v>
      </c>
      <c r="Q164" s="159">
        <v>1.0000000000000001E-5</v>
      </c>
      <c r="R164" s="159">
        <f t="shared" si="12"/>
        <v>1.1E-4</v>
      </c>
      <c r="S164" s="159">
        <v>0</v>
      </c>
      <c r="T164" s="160">
        <f t="shared" si="13"/>
        <v>0</v>
      </c>
      <c r="AR164" s="161" t="s">
        <v>519</v>
      </c>
      <c r="AT164" s="161" t="s">
        <v>203</v>
      </c>
      <c r="AU164" s="161" t="s">
        <v>85</v>
      </c>
      <c r="AY164" s="2" t="s">
        <v>127</v>
      </c>
      <c r="BE164" s="162">
        <f t="shared" si="14"/>
        <v>0</v>
      </c>
      <c r="BF164" s="162">
        <f t="shared" si="15"/>
        <v>0</v>
      </c>
      <c r="BG164" s="162">
        <f t="shared" si="16"/>
        <v>0</v>
      </c>
      <c r="BH164" s="162">
        <f t="shared" si="17"/>
        <v>0</v>
      </c>
      <c r="BI164" s="162">
        <f t="shared" si="18"/>
        <v>0</v>
      </c>
      <c r="BJ164" s="2" t="s">
        <v>85</v>
      </c>
      <c r="BK164" s="162">
        <f t="shared" si="19"/>
        <v>0</v>
      </c>
      <c r="BL164" s="2" t="s">
        <v>519</v>
      </c>
      <c r="BM164" s="161" t="s">
        <v>602</v>
      </c>
    </row>
    <row r="165" spans="2:65" s="16" customFormat="1" ht="16.5" customHeight="1" x14ac:dyDescent="0.25">
      <c r="B165" s="17"/>
      <c r="C165" s="149" t="s">
        <v>286</v>
      </c>
      <c r="D165" s="149" t="s">
        <v>129</v>
      </c>
      <c r="E165" s="150" t="s">
        <v>603</v>
      </c>
      <c r="F165" s="151" t="s">
        <v>604</v>
      </c>
      <c r="G165" s="152" t="s">
        <v>232</v>
      </c>
      <c r="H165" s="153">
        <v>24</v>
      </c>
      <c r="I165" s="154"/>
      <c r="J165" s="155">
        <f t="shared" si="10"/>
        <v>0</v>
      </c>
      <c r="K165" s="156"/>
      <c r="L165" s="17"/>
      <c r="M165" s="157" t="s">
        <v>1</v>
      </c>
      <c r="N165" s="158" t="s">
        <v>39</v>
      </c>
      <c r="P165" s="159">
        <f t="shared" si="11"/>
        <v>0</v>
      </c>
      <c r="Q165" s="159">
        <v>0</v>
      </c>
      <c r="R165" s="159">
        <f t="shared" si="12"/>
        <v>0</v>
      </c>
      <c r="S165" s="159">
        <v>0</v>
      </c>
      <c r="T165" s="160">
        <f t="shared" si="13"/>
        <v>0</v>
      </c>
      <c r="AR165" s="161" t="s">
        <v>393</v>
      </c>
      <c r="AT165" s="161" t="s">
        <v>129</v>
      </c>
      <c r="AU165" s="161" t="s">
        <v>85</v>
      </c>
      <c r="AY165" s="2" t="s">
        <v>127</v>
      </c>
      <c r="BE165" s="162">
        <f t="shared" si="14"/>
        <v>0</v>
      </c>
      <c r="BF165" s="162">
        <f t="shared" si="15"/>
        <v>0</v>
      </c>
      <c r="BG165" s="162">
        <f t="shared" si="16"/>
        <v>0</v>
      </c>
      <c r="BH165" s="162">
        <f t="shared" si="17"/>
        <v>0</v>
      </c>
      <c r="BI165" s="162">
        <f t="shared" si="18"/>
        <v>0</v>
      </c>
      <c r="BJ165" s="2" t="s">
        <v>85</v>
      </c>
      <c r="BK165" s="162">
        <f t="shared" si="19"/>
        <v>0</v>
      </c>
      <c r="BL165" s="2" t="s">
        <v>393</v>
      </c>
      <c r="BM165" s="161" t="s">
        <v>605</v>
      </c>
    </row>
    <row r="166" spans="2:65" s="16" customFormat="1" ht="21.75" customHeight="1" x14ac:dyDescent="0.25">
      <c r="B166" s="17"/>
      <c r="C166" s="163" t="s">
        <v>290</v>
      </c>
      <c r="D166" s="163" t="s">
        <v>203</v>
      </c>
      <c r="E166" s="164" t="s">
        <v>606</v>
      </c>
      <c r="F166" s="165" t="s">
        <v>607</v>
      </c>
      <c r="G166" s="166" t="s">
        <v>214</v>
      </c>
      <c r="H166" s="167">
        <v>24</v>
      </c>
      <c r="I166" s="168"/>
      <c r="J166" s="169">
        <f t="shared" si="10"/>
        <v>0</v>
      </c>
      <c r="K166" s="170"/>
      <c r="L166" s="171"/>
      <c r="M166" s="172" t="s">
        <v>1</v>
      </c>
      <c r="N166" s="173" t="s">
        <v>39</v>
      </c>
      <c r="P166" s="159">
        <f t="shared" si="11"/>
        <v>0</v>
      </c>
      <c r="Q166" s="159">
        <v>1E-3</v>
      </c>
      <c r="R166" s="159">
        <f t="shared" si="12"/>
        <v>2.4E-2</v>
      </c>
      <c r="S166" s="159">
        <v>0</v>
      </c>
      <c r="T166" s="160">
        <f t="shared" si="13"/>
        <v>0</v>
      </c>
      <c r="AR166" s="161" t="s">
        <v>519</v>
      </c>
      <c r="AT166" s="161" t="s">
        <v>203</v>
      </c>
      <c r="AU166" s="161" t="s">
        <v>85</v>
      </c>
      <c r="AY166" s="2" t="s">
        <v>127</v>
      </c>
      <c r="BE166" s="162">
        <f t="shared" si="14"/>
        <v>0</v>
      </c>
      <c r="BF166" s="162">
        <f t="shared" si="15"/>
        <v>0</v>
      </c>
      <c r="BG166" s="162">
        <f t="shared" si="16"/>
        <v>0</v>
      </c>
      <c r="BH166" s="162">
        <f t="shared" si="17"/>
        <v>0</v>
      </c>
      <c r="BI166" s="162">
        <f t="shared" si="18"/>
        <v>0</v>
      </c>
      <c r="BJ166" s="2" t="s">
        <v>85</v>
      </c>
      <c r="BK166" s="162">
        <f t="shared" si="19"/>
        <v>0</v>
      </c>
      <c r="BL166" s="2" t="s">
        <v>519</v>
      </c>
      <c r="BM166" s="161" t="s">
        <v>608</v>
      </c>
    </row>
    <row r="167" spans="2:65" s="16" customFormat="1" ht="21.75" customHeight="1" x14ac:dyDescent="0.25">
      <c r="B167" s="17"/>
      <c r="C167" s="149" t="s">
        <v>294</v>
      </c>
      <c r="D167" s="149" t="s">
        <v>129</v>
      </c>
      <c r="E167" s="150" t="s">
        <v>609</v>
      </c>
      <c r="F167" s="151" t="s">
        <v>610</v>
      </c>
      <c r="G167" s="152" t="s">
        <v>232</v>
      </c>
      <c r="H167" s="153">
        <v>6</v>
      </c>
      <c r="I167" s="154"/>
      <c r="J167" s="155">
        <f t="shared" si="10"/>
        <v>0</v>
      </c>
      <c r="K167" s="156"/>
      <c r="L167" s="17"/>
      <c r="M167" s="157" t="s">
        <v>1</v>
      </c>
      <c r="N167" s="158" t="s">
        <v>39</v>
      </c>
      <c r="P167" s="159">
        <f t="shared" si="11"/>
        <v>0</v>
      </c>
      <c r="Q167" s="159">
        <v>0</v>
      </c>
      <c r="R167" s="159">
        <f t="shared" si="12"/>
        <v>0</v>
      </c>
      <c r="S167" s="159">
        <v>0</v>
      </c>
      <c r="T167" s="160">
        <f t="shared" si="13"/>
        <v>0</v>
      </c>
      <c r="AR167" s="161" t="s">
        <v>393</v>
      </c>
      <c r="AT167" s="161" t="s">
        <v>129</v>
      </c>
      <c r="AU167" s="161" t="s">
        <v>85</v>
      </c>
      <c r="AY167" s="2" t="s">
        <v>127</v>
      </c>
      <c r="BE167" s="162">
        <f t="shared" si="14"/>
        <v>0</v>
      </c>
      <c r="BF167" s="162">
        <f t="shared" si="15"/>
        <v>0</v>
      </c>
      <c r="BG167" s="162">
        <f t="shared" si="16"/>
        <v>0</v>
      </c>
      <c r="BH167" s="162">
        <f t="shared" si="17"/>
        <v>0</v>
      </c>
      <c r="BI167" s="162">
        <f t="shared" si="18"/>
        <v>0</v>
      </c>
      <c r="BJ167" s="2" t="s">
        <v>85</v>
      </c>
      <c r="BK167" s="162">
        <f t="shared" si="19"/>
        <v>0</v>
      </c>
      <c r="BL167" s="2" t="s">
        <v>393</v>
      </c>
      <c r="BM167" s="161" t="s">
        <v>611</v>
      </c>
    </row>
    <row r="168" spans="2:65" s="16" customFormat="1" ht="16.5" customHeight="1" x14ac:dyDescent="0.25">
      <c r="B168" s="17"/>
      <c r="C168" s="163" t="s">
        <v>299</v>
      </c>
      <c r="D168" s="163" t="s">
        <v>203</v>
      </c>
      <c r="E168" s="164" t="s">
        <v>612</v>
      </c>
      <c r="F168" s="165" t="s">
        <v>613</v>
      </c>
      <c r="G168" s="166" t="s">
        <v>214</v>
      </c>
      <c r="H168" s="167">
        <v>1.9E-2</v>
      </c>
      <c r="I168" s="168"/>
      <c r="J168" s="169">
        <f t="shared" si="10"/>
        <v>0</v>
      </c>
      <c r="K168" s="170"/>
      <c r="L168" s="171"/>
      <c r="M168" s="172" t="s">
        <v>1</v>
      </c>
      <c r="N168" s="173" t="s">
        <v>39</v>
      </c>
      <c r="P168" s="159">
        <f t="shared" si="11"/>
        <v>0</v>
      </c>
      <c r="Q168" s="159">
        <v>1E-3</v>
      </c>
      <c r="R168" s="159">
        <f t="shared" si="12"/>
        <v>1.9000000000000001E-5</v>
      </c>
      <c r="S168" s="159">
        <v>0</v>
      </c>
      <c r="T168" s="160">
        <f t="shared" si="13"/>
        <v>0</v>
      </c>
      <c r="AR168" s="161" t="s">
        <v>519</v>
      </c>
      <c r="AT168" s="161" t="s">
        <v>203</v>
      </c>
      <c r="AU168" s="161" t="s">
        <v>85</v>
      </c>
      <c r="AY168" s="2" t="s">
        <v>127</v>
      </c>
      <c r="BE168" s="162">
        <f t="shared" si="14"/>
        <v>0</v>
      </c>
      <c r="BF168" s="162">
        <f t="shared" si="15"/>
        <v>0</v>
      </c>
      <c r="BG168" s="162">
        <f t="shared" si="16"/>
        <v>0</v>
      </c>
      <c r="BH168" s="162">
        <f t="shared" si="17"/>
        <v>0</v>
      </c>
      <c r="BI168" s="162">
        <f t="shared" si="18"/>
        <v>0</v>
      </c>
      <c r="BJ168" s="2" t="s">
        <v>85</v>
      </c>
      <c r="BK168" s="162">
        <f t="shared" si="19"/>
        <v>0</v>
      </c>
      <c r="BL168" s="2" t="s">
        <v>519</v>
      </c>
      <c r="BM168" s="161" t="s">
        <v>614</v>
      </c>
    </row>
    <row r="169" spans="2:65" s="16" customFormat="1" ht="16.5" customHeight="1" x14ac:dyDescent="0.25">
      <c r="B169" s="17"/>
      <c r="C169" s="163" t="s">
        <v>303</v>
      </c>
      <c r="D169" s="163" t="s">
        <v>203</v>
      </c>
      <c r="E169" s="164" t="s">
        <v>615</v>
      </c>
      <c r="F169" s="165" t="s">
        <v>616</v>
      </c>
      <c r="G169" s="166" t="s">
        <v>214</v>
      </c>
      <c r="H169" s="167">
        <v>0.01</v>
      </c>
      <c r="I169" s="168"/>
      <c r="J169" s="169">
        <f t="shared" si="10"/>
        <v>0</v>
      </c>
      <c r="K169" s="170"/>
      <c r="L169" s="171"/>
      <c r="M169" s="172" t="s">
        <v>1</v>
      </c>
      <c r="N169" s="173" t="s">
        <v>39</v>
      </c>
      <c r="P169" s="159">
        <f t="shared" si="11"/>
        <v>0</v>
      </c>
      <c r="Q169" s="159">
        <v>1E-3</v>
      </c>
      <c r="R169" s="159">
        <f t="shared" si="12"/>
        <v>1.0000000000000001E-5</v>
      </c>
      <c r="S169" s="159">
        <v>0</v>
      </c>
      <c r="T169" s="160">
        <f t="shared" si="13"/>
        <v>0</v>
      </c>
      <c r="AR169" s="161" t="s">
        <v>519</v>
      </c>
      <c r="AT169" s="161" t="s">
        <v>203</v>
      </c>
      <c r="AU169" s="161" t="s">
        <v>85</v>
      </c>
      <c r="AY169" s="2" t="s">
        <v>127</v>
      </c>
      <c r="BE169" s="162">
        <f t="shared" si="14"/>
        <v>0</v>
      </c>
      <c r="BF169" s="162">
        <f t="shared" si="15"/>
        <v>0</v>
      </c>
      <c r="BG169" s="162">
        <f t="shared" si="16"/>
        <v>0</v>
      </c>
      <c r="BH169" s="162">
        <f t="shared" si="17"/>
        <v>0</v>
      </c>
      <c r="BI169" s="162">
        <f t="shared" si="18"/>
        <v>0</v>
      </c>
      <c r="BJ169" s="2" t="s">
        <v>85</v>
      </c>
      <c r="BK169" s="162">
        <f t="shared" si="19"/>
        <v>0</v>
      </c>
      <c r="BL169" s="2" t="s">
        <v>519</v>
      </c>
      <c r="BM169" s="161" t="s">
        <v>617</v>
      </c>
    </row>
    <row r="170" spans="2:65" s="16" customFormat="1" ht="16.5" customHeight="1" x14ac:dyDescent="0.25">
      <c r="B170" s="17"/>
      <c r="C170" s="163" t="s">
        <v>307</v>
      </c>
      <c r="D170" s="163" t="s">
        <v>203</v>
      </c>
      <c r="E170" s="164" t="s">
        <v>618</v>
      </c>
      <c r="F170" s="165" t="s">
        <v>619</v>
      </c>
      <c r="G170" s="166" t="s">
        <v>214</v>
      </c>
      <c r="H170" s="167">
        <v>0.01</v>
      </c>
      <c r="I170" s="168"/>
      <c r="J170" s="169">
        <f t="shared" si="10"/>
        <v>0</v>
      </c>
      <c r="K170" s="170"/>
      <c r="L170" s="171"/>
      <c r="M170" s="172" t="s">
        <v>1</v>
      </c>
      <c r="N170" s="173" t="s">
        <v>39</v>
      </c>
      <c r="P170" s="159">
        <f t="shared" si="11"/>
        <v>0</v>
      </c>
      <c r="Q170" s="159">
        <v>1E-3</v>
      </c>
      <c r="R170" s="159">
        <f t="shared" si="12"/>
        <v>1.0000000000000001E-5</v>
      </c>
      <c r="S170" s="159">
        <v>0</v>
      </c>
      <c r="T170" s="160">
        <f t="shared" si="13"/>
        <v>0</v>
      </c>
      <c r="AR170" s="161" t="s">
        <v>519</v>
      </c>
      <c r="AT170" s="161" t="s">
        <v>203</v>
      </c>
      <c r="AU170" s="161" t="s">
        <v>85</v>
      </c>
      <c r="AY170" s="2" t="s">
        <v>127</v>
      </c>
      <c r="BE170" s="162">
        <f t="shared" si="14"/>
        <v>0</v>
      </c>
      <c r="BF170" s="162">
        <f t="shared" si="15"/>
        <v>0</v>
      </c>
      <c r="BG170" s="162">
        <f t="shared" si="16"/>
        <v>0</v>
      </c>
      <c r="BH170" s="162">
        <f t="shared" si="17"/>
        <v>0</v>
      </c>
      <c r="BI170" s="162">
        <f t="shared" si="18"/>
        <v>0</v>
      </c>
      <c r="BJ170" s="2" t="s">
        <v>85</v>
      </c>
      <c r="BK170" s="162">
        <f t="shared" si="19"/>
        <v>0</v>
      </c>
      <c r="BL170" s="2" t="s">
        <v>519</v>
      </c>
      <c r="BM170" s="161" t="s">
        <v>620</v>
      </c>
    </row>
    <row r="171" spans="2:65" s="16" customFormat="1" ht="21.75" customHeight="1" x14ac:dyDescent="0.25">
      <c r="B171" s="17"/>
      <c r="C171" s="149" t="s">
        <v>311</v>
      </c>
      <c r="D171" s="149" t="s">
        <v>129</v>
      </c>
      <c r="E171" s="150" t="s">
        <v>621</v>
      </c>
      <c r="F171" s="151" t="s">
        <v>622</v>
      </c>
      <c r="G171" s="152" t="s">
        <v>232</v>
      </c>
      <c r="H171" s="153">
        <v>277</v>
      </c>
      <c r="I171" s="154"/>
      <c r="J171" s="155">
        <f t="shared" si="10"/>
        <v>0</v>
      </c>
      <c r="K171" s="156"/>
      <c r="L171" s="17"/>
      <c r="M171" s="157" t="s">
        <v>1</v>
      </c>
      <c r="N171" s="158" t="s">
        <v>39</v>
      </c>
      <c r="P171" s="159">
        <f t="shared" si="11"/>
        <v>0</v>
      </c>
      <c r="Q171" s="159">
        <v>0</v>
      </c>
      <c r="R171" s="159">
        <f t="shared" si="12"/>
        <v>0</v>
      </c>
      <c r="S171" s="159">
        <v>0</v>
      </c>
      <c r="T171" s="160">
        <f t="shared" si="13"/>
        <v>0</v>
      </c>
      <c r="AR171" s="161" t="s">
        <v>393</v>
      </c>
      <c r="AT171" s="161" t="s">
        <v>129</v>
      </c>
      <c r="AU171" s="161" t="s">
        <v>85</v>
      </c>
      <c r="AY171" s="2" t="s">
        <v>127</v>
      </c>
      <c r="BE171" s="162">
        <f t="shared" si="14"/>
        <v>0</v>
      </c>
      <c r="BF171" s="162">
        <f t="shared" si="15"/>
        <v>0</v>
      </c>
      <c r="BG171" s="162">
        <f t="shared" si="16"/>
        <v>0</v>
      </c>
      <c r="BH171" s="162">
        <f t="shared" si="17"/>
        <v>0</v>
      </c>
      <c r="BI171" s="162">
        <f t="shared" si="18"/>
        <v>0</v>
      </c>
      <c r="BJ171" s="2" t="s">
        <v>85</v>
      </c>
      <c r="BK171" s="162">
        <f t="shared" si="19"/>
        <v>0</v>
      </c>
      <c r="BL171" s="2" t="s">
        <v>393</v>
      </c>
      <c r="BM171" s="161" t="s">
        <v>623</v>
      </c>
    </row>
    <row r="172" spans="2:65" s="16" customFormat="1" ht="16.5" customHeight="1" x14ac:dyDescent="0.25">
      <c r="B172" s="17"/>
      <c r="C172" s="163" t="s">
        <v>316</v>
      </c>
      <c r="D172" s="163" t="s">
        <v>203</v>
      </c>
      <c r="E172" s="164" t="s">
        <v>624</v>
      </c>
      <c r="F172" s="165" t="s">
        <v>625</v>
      </c>
      <c r="G172" s="166" t="s">
        <v>214</v>
      </c>
      <c r="H172" s="167">
        <v>260.38</v>
      </c>
      <c r="I172" s="168"/>
      <c r="J172" s="169">
        <f t="shared" si="10"/>
        <v>0</v>
      </c>
      <c r="K172" s="170"/>
      <c r="L172" s="171"/>
      <c r="M172" s="172" t="s">
        <v>1</v>
      </c>
      <c r="N172" s="173" t="s">
        <v>39</v>
      </c>
      <c r="P172" s="159">
        <f t="shared" si="11"/>
        <v>0</v>
      </c>
      <c r="Q172" s="159">
        <v>1E-3</v>
      </c>
      <c r="R172" s="159">
        <f t="shared" si="12"/>
        <v>0.26038</v>
      </c>
      <c r="S172" s="159">
        <v>0</v>
      </c>
      <c r="T172" s="160">
        <f t="shared" si="13"/>
        <v>0</v>
      </c>
      <c r="AR172" s="161" t="s">
        <v>519</v>
      </c>
      <c r="AT172" s="161" t="s">
        <v>203</v>
      </c>
      <c r="AU172" s="161" t="s">
        <v>85</v>
      </c>
      <c r="AY172" s="2" t="s">
        <v>127</v>
      </c>
      <c r="BE172" s="162">
        <f t="shared" si="14"/>
        <v>0</v>
      </c>
      <c r="BF172" s="162">
        <f t="shared" si="15"/>
        <v>0</v>
      </c>
      <c r="BG172" s="162">
        <f t="shared" si="16"/>
        <v>0</v>
      </c>
      <c r="BH172" s="162">
        <f t="shared" si="17"/>
        <v>0</v>
      </c>
      <c r="BI172" s="162">
        <f t="shared" si="18"/>
        <v>0</v>
      </c>
      <c r="BJ172" s="2" t="s">
        <v>85</v>
      </c>
      <c r="BK172" s="162">
        <f t="shared" si="19"/>
        <v>0</v>
      </c>
      <c r="BL172" s="2" t="s">
        <v>519</v>
      </c>
      <c r="BM172" s="161" t="s">
        <v>626</v>
      </c>
    </row>
    <row r="173" spans="2:65" s="16" customFormat="1" ht="16.5" customHeight="1" x14ac:dyDescent="0.25">
      <c r="B173" s="17"/>
      <c r="C173" s="149" t="s">
        <v>321</v>
      </c>
      <c r="D173" s="149" t="s">
        <v>129</v>
      </c>
      <c r="E173" s="150" t="s">
        <v>627</v>
      </c>
      <c r="F173" s="151" t="s">
        <v>628</v>
      </c>
      <c r="G173" s="152" t="s">
        <v>542</v>
      </c>
      <c r="H173" s="153">
        <v>46</v>
      </c>
      <c r="I173" s="154"/>
      <c r="J173" s="155">
        <f t="shared" si="10"/>
        <v>0</v>
      </c>
      <c r="K173" s="156"/>
      <c r="L173" s="17"/>
      <c r="M173" s="157" t="s">
        <v>1</v>
      </c>
      <c r="N173" s="158" t="s">
        <v>39</v>
      </c>
      <c r="P173" s="159">
        <f t="shared" si="11"/>
        <v>0</v>
      </c>
      <c r="Q173" s="159">
        <v>0</v>
      </c>
      <c r="R173" s="159">
        <f t="shared" si="12"/>
        <v>0</v>
      </c>
      <c r="S173" s="159">
        <v>0</v>
      </c>
      <c r="T173" s="160">
        <f t="shared" si="13"/>
        <v>0</v>
      </c>
      <c r="AR173" s="161" t="s">
        <v>393</v>
      </c>
      <c r="AT173" s="161" t="s">
        <v>129</v>
      </c>
      <c r="AU173" s="161" t="s">
        <v>85</v>
      </c>
      <c r="AY173" s="2" t="s">
        <v>127</v>
      </c>
      <c r="BE173" s="162">
        <f t="shared" si="14"/>
        <v>0</v>
      </c>
      <c r="BF173" s="162">
        <f t="shared" si="15"/>
        <v>0</v>
      </c>
      <c r="BG173" s="162">
        <f t="shared" si="16"/>
        <v>0</v>
      </c>
      <c r="BH173" s="162">
        <f t="shared" si="17"/>
        <v>0</v>
      </c>
      <c r="BI173" s="162">
        <f t="shared" si="18"/>
        <v>0</v>
      </c>
      <c r="BJ173" s="2" t="s">
        <v>85</v>
      </c>
      <c r="BK173" s="162">
        <f t="shared" si="19"/>
        <v>0</v>
      </c>
      <c r="BL173" s="2" t="s">
        <v>393</v>
      </c>
      <c r="BM173" s="161" t="s">
        <v>629</v>
      </c>
    </row>
    <row r="174" spans="2:65" s="16" customFormat="1" ht="16.5" customHeight="1" x14ac:dyDescent="0.25">
      <c r="B174" s="17"/>
      <c r="C174" s="163" t="s">
        <v>325</v>
      </c>
      <c r="D174" s="163" t="s">
        <v>203</v>
      </c>
      <c r="E174" s="164" t="s">
        <v>630</v>
      </c>
      <c r="F174" s="165" t="s">
        <v>631</v>
      </c>
      <c r="G174" s="166" t="s">
        <v>242</v>
      </c>
      <c r="H174" s="167">
        <v>10</v>
      </c>
      <c r="I174" s="168"/>
      <c r="J174" s="169">
        <f t="shared" si="10"/>
        <v>0</v>
      </c>
      <c r="K174" s="170"/>
      <c r="L174" s="171"/>
      <c r="M174" s="172" t="s">
        <v>1</v>
      </c>
      <c r="N174" s="173" t="s">
        <v>39</v>
      </c>
      <c r="P174" s="159">
        <f t="shared" si="11"/>
        <v>0</v>
      </c>
      <c r="Q174" s="159">
        <v>0</v>
      </c>
      <c r="R174" s="159">
        <f t="shared" si="12"/>
        <v>0</v>
      </c>
      <c r="S174" s="159">
        <v>0</v>
      </c>
      <c r="T174" s="160">
        <f t="shared" si="13"/>
        <v>0</v>
      </c>
      <c r="AR174" s="161" t="s">
        <v>519</v>
      </c>
      <c r="AT174" s="161" t="s">
        <v>203</v>
      </c>
      <c r="AU174" s="161" t="s">
        <v>85</v>
      </c>
      <c r="AY174" s="2" t="s">
        <v>127</v>
      </c>
      <c r="BE174" s="162">
        <f t="shared" si="14"/>
        <v>0</v>
      </c>
      <c r="BF174" s="162">
        <f t="shared" si="15"/>
        <v>0</v>
      </c>
      <c r="BG174" s="162">
        <f t="shared" si="16"/>
        <v>0</v>
      </c>
      <c r="BH174" s="162">
        <f t="shared" si="17"/>
        <v>0</v>
      </c>
      <c r="BI174" s="162">
        <f t="shared" si="18"/>
        <v>0</v>
      </c>
      <c r="BJ174" s="2" t="s">
        <v>85</v>
      </c>
      <c r="BK174" s="162">
        <f t="shared" si="19"/>
        <v>0</v>
      </c>
      <c r="BL174" s="2" t="s">
        <v>519</v>
      </c>
      <c r="BM174" s="161" t="s">
        <v>632</v>
      </c>
    </row>
    <row r="175" spans="2:65" s="16" customFormat="1" ht="16.5" customHeight="1" x14ac:dyDescent="0.25">
      <c r="B175" s="17"/>
      <c r="C175" s="163" t="s">
        <v>329</v>
      </c>
      <c r="D175" s="163" t="s">
        <v>203</v>
      </c>
      <c r="E175" s="164" t="s">
        <v>633</v>
      </c>
      <c r="F175" s="165" t="s">
        <v>634</v>
      </c>
      <c r="G175" s="166" t="s">
        <v>242</v>
      </c>
      <c r="H175" s="167">
        <v>24</v>
      </c>
      <c r="I175" s="168"/>
      <c r="J175" s="169">
        <f t="shared" si="10"/>
        <v>0</v>
      </c>
      <c r="K175" s="170"/>
      <c r="L175" s="171"/>
      <c r="M175" s="172" t="s">
        <v>1</v>
      </c>
      <c r="N175" s="173" t="s">
        <v>39</v>
      </c>
      <c r="P175" s="159">
        <f t="shared" si="11"/>
        <v>0</v>
      </c>
      <c r="Q175" s="159">
        <v>0</v>
      </c>
      <c r="R175" s="159">
        <f t="shared" si="12"/>
        <v>0</v>
      </c>
      <c r="S175" s="159">
        <v>0</v>
      </c>
      <c r="T175" s="160">
        <f t="shared" si="13"/>
        <v>0</v>
      </c>
      <c r="AR175" s="161" t="s">
        <v>519</v>
      </c>
      <c r="AT175" s="161" t="s">
        <v>203</v>
      </c>
      <c r="AU175" s="161" t="s">
        <v>85</v>
      </c>
      <c r="AY175" s="2" t="s">
        <v>127</v>
      </c>
      <c r="BE175" s="162">
        <f t="shared" si="14"/>
        <v>0</v>
      </c>
      <c r="BF175" s="162">
        <f t="shared" si="15"/>
        <v>0</v>
      </c>
      <c r="BG175" s="162">
        <f t="shared" si="16"/>
        <v>0</v>
      </c>
      <c r="BH175" s="162">
        <f t="shared" si="17"/>
        <v>0</v>
      </c>
      <c r="BI175" s="162">
        <f t="shared" si="18"/>
        <v>0</v>
      </c>
      <c r="BJ175" s="2" t="s">
        <v>85</v>
      </c>
      <c r="BK175" s="162">
        <f t="shared" si="19"/>
        <v>0</v>
      </c>
      <c r="BL175" s="2" t="s">
        <v>519</v>
      </c>
      <c r="BM175" s="161" t="s">
        <v>635</v>
      </c>
    </row>
    <row r="176" spans="2:65" s="16" customFormat="1" ht="16.5" customHeight="1" x14ac:dyDescent="0.25">
      <c r="B176" s="17"/>
      <c r="C176" s="163" t="s">
        <v>333</v>
      </c>
      <c r="D176" s="163" t="s">
        <v>203</v>
      </c>
      <c r="E176" s="164" t="s">
        <v>636</v>
      </c>
      <c r="F176" s="165" t="s">
        <v>637</v>
      </c>
      <c r="G176" s="166" t="s">
        <v>242</v>
      </c>
      <c r="H176" s="167">
        <v>12</v>
      </c>
      <c r="I176" s="168"/>
      <c r="J176" s="169">
        <f t="shared" si="10"/>
        <v>0</v>
      </c>
      <c r="K176" s="170"/>
      <c r="L176" s="171"/>
      <c r="M176" s="172" t="s">
        <v>1</v>
      </c>
      <c r="N176" s="173" t="s">
        <v>39</v>
      </c>
      <c r="P176" s="159">
        <f t="shared" si="11"/>
        <v>0</v>
      </c>
      <c r="Q176" s="159">
        <v>0</v>
      </c>
      <c r="R176" s="159">
        <f t="shared" si="12"/>
        <v>0</v>
      </c>
      <c r="S176" s="159">
        <v>0</v>
      </c>
      <c r="T176" s="160">
        <f t="shared" si="13"/>
        <v>0</v>
      </c>
      <c r="AR176" s="161" t="s">
        <v>519</v>
      </c>
      <c r="AT176" s="161" t="s">
        <v>203</v>
      </c>
      <c r="AU176" s="161" t="s">
        <v>85</v>
      </c>
      <c r="AY176" s="2" t="s">
        <v>127</v>
      </c>
      <c r="BE176" s="162">
        <f t="shared" si="14"/>
        <v>0</v>
      </c>
      <c r="BF176" s="162">
        <f t="shared" si="15"/>
        <v>0</v>
      </c>
      <c r="BG176" s="162">
        <f t="shared" si="16"/>
        <v>0</v>
      </c>
      <c r="BH176" s="162">
        <f t="shared" si="17"/>
        <v>0</v>
      </c>
      <c r="BI176" s="162">
        <f t="shared" si="18"/>
        <v>0</v>
      </c>
      <c r="BJ176" s="2" t="s">
        <v>85</v>
      </c>
      <c r="BK176" s="162">
        <f t="shared" si="19"/>
        <v>0</v>
      </c>
      <c r="BL176" s="2" t="s">
        <v>519</v>
      </c>
      <c r="BM176" s="161" t="s">
        <v>638</v>
      </c>
    </row>
    <row r="177" spans="2:65" s="16" customFormat="1" ht="16.5" customHeight="1" x14ac:dyDescent="0.25">
      <c r="B177" s="17"/>
      <c r="C177" s="149" t="s">
        <v>337</v>
      </c>
      <c r="D177" s="149" t="s">
        <v>129</v>
      </c>
      <c r="E177" s="150" t="s">
        <v>639</v>
      </c>
      <c r="F177" s="151" t="s">
        <v>640</v>
      </c>
      <c r="G177" s="152" t="s">
        <v>232</v>
      </c>
      <c r="H177" s="153">
        <v>55</v>
      </c>
      <c r="I177" s="154"/>
      <c r="J177" s="155">
        <f t="shared" si="10"/>
        <v>0</v>
      </c>
      <c r="K177" s="156"/>
      <c r="L177" s="17"/>
      <c r="M177" s="157" t="s">
        <v>1</v>
      </c>
      <c r="N177" s="158" t="s">
        <v>39</v>
      </c>
      <c r="P177" s="159">
        <f t="shared" si="11"/>
        <v>0</v>
      </c>
      <c r="Q177" s="159">
        <v>0</v>
      </c>
      <c r="R177" s="159">
        <f t="shared" si="12"/>
        <v>0</v>
      </c>
      <c r="S177" s="159">
        <v>0</v>
      </c>
      <c r="T177" s="160">
        <f t="shared" si="13"/>
        <v>0</v>
      </c>
      <c r="AR177" s="161" t="s">
        <v>393</v>
      </c>
      <c r="AT177" s="161" t="s">
        <v>129</v>
      </c>
      <c r="AU177" s="161" t="s">
        <v>85</v>
      </c>
      <c r="AY177" s="2" t="s">
        <v>127</v>
      </c>
      <c r="BE177" s="162">
        <f t="shared" si="14"/>
        <v>0</v>
      </c>
      <c r="BF177" s="162">
        <f t="shared" si="15"/>
        <v>0</v>
      </c>
      <c r="BG177" s="162">
        <f t="shared" si="16"/>
        <v>0</v>
      </c>
      <c r="BH177" s="162">
        <f t="shared" si="17"/>
        <v>0</v>
      </c>
      <c r="BI177" s="162">
        <f t="shared" si="18"/>
        <v>0</v>
      </c>
      <c r="BJ177" s="2" t="s">
        <v>85</v>
      </c>
      <c r="BK177" s="162">
        <f t="shared" si="19"/>
        <v>0</v>
      </c>
      <c r="BL177" s="2" t="s">
        <v>393</v>
      </c>
      <c r="BM177" s="161" t="s">
        <v>641</v>
      </c>
    </row>
    <row r="178" spans="2:65" s="16" customFormat="1" ht="16.5" customHeight="1" x14ac:dyDescent="0.25">
      <c r="B178" s="17"/>
      <c r="C178" s="163" t="s">
        <v>341</v>
      </c>
      <c r="D178" s="163" t="s">
        <v>203</v>
      </c>
      <c r="E178" s="164" t="s">
        <v>642</v>
      </c>
      <c r="F178" s="165" t="s">
        <v>643</v>
      </c>
      <c r="G178" s="166" t="s">
        <v>232</v>
      </c>
      <c r="H178" s="167">
        <v>55</v>
      </c>
      <c r="I178" s="168"/>
      <c r="J178" s="169">
        <f t="shared" si="10"/>
        <v>0</v>
      </c>
      <c r="K178" s="170"/>
      <c r="L178" s="171"/>
      <c r="M178" s="172" t="s">
        <v>1</v>
      </c>
      <c r="N178" s="173" t="s">
        <v>39</v>
      </c>
      <c r="P178" s="159">
        <f t="shared" si="11"/>
        <v>0</v>
      </c>
      <c r="Q178" s="159">
        <v>1.3999999999999999E-4</v>
      </c>
      <c r="R178" s="159">
        <f t="shared" si="12"/>
        <v>7.6999999999999994E-3</v>
      </c>
      <c r="S178" s="159">
        <v>0</v>
      </c>
      <c r="T178" s="160">
        <f t="shared" si="13"/>
        <v>0</v>
      </c>
      <c r="AR178" s="161" t="s">
        <v>519</v>
      </c>
      <c r="AT178" s="161" t="s">
        <v>203</v>
      </c>
      <c r="AU178" s="161" t="s">
        <v>85</v>
      </c>
      <c r="AY178" s="2" t="s">
        <v>127</v>
      </c>
      <c r="BE178" s="162">
        <f t="shared" si="14"/>
        <v>0</v>
      </c>
      <c r="BF178" s="162">
        <f t="shared" si="15"/>
        <v>0</v>
      </c>
      <c r="BG178" s="162">
        <f t="shared" si="16"/>
        <v>0</v>
      </c>
      <c r="BH178" s="162">
        <f t="shared" si="17"/>
        <v>0</v>
      </c>
      <c r="BI178" s="162">
        <f t="shared" si="18"/>
        <v>0</v>
      </c>
      <c r="BJ178" s="2" t="s">
        <v>85</v>
      </c>
      <c r="BK178" s="162">
        <f t="shared" si="19"/>
        <v>0</v>
      </c>
      <c r="BL178" s="2" t="s">
        <v>519</v>
      </c>
      <c r="BM178" s="161" t="s">
        <v>644</v>
      </c>
    </row>
    <row r="179" spans="2:65" s="16" customFormat="1" ht="21.75" customHeight="1" x14ac:dyDescent="0.25">
      <c r="B179" s="17"/>
      <c r="C179" s="149" t="s">
        <v>345</v>
      </c>
      <c r="D179" s="149" t="s">
        <v>129</v>
      </c>
      <c r="E179" s="150" t="s">
        <v>645</v>
      </c>
      <c r="F179" s="151" t="s">
        <v>646</v>
      </c>
      <c r="G179" s="152" t="s">
        <v>232</v>
      </c>
      <c r="H179" s="153">
        <v>336</v>
      </c>
      <c r="I179" s="154"/>
      <c r="J179" s="155">
        <f t="shared" si="10"/>
        <v>0</v>
      </c>
      <c r="K179" s="156"/>
      <c r="L179" s="17"/>
      <c r="M179" s="157" t="s">
        <v>1</v>
      </c>
      <c r="N179" s="158" t="s">
        <v>39</v>
      </c>
      <c r="P179" s="159">
        <f t="shared" si="11"/>
        <v>0</v>
      </c>
      <c r="Q179" s="159">
        <v>0</v>
      </c>
      <c r="R179" s="159">
        <f t="shared" si="12"/>
        <v>0</v>
      </c>
      <c r="S179" s="159">
        <v>0</v>
      </c>
      <c r="T179" s="160">
        <f t="shared" si="13"/>
        <v>0</v>
      </c>
      <c r="AR179" s="161" t="s">
        <v>393</v>
      </c>
      <c r="AT179" s="161" t="s">
        <v>129</v>
      </c>
      <c r="AU179" s="161" t="s">
        <v>85</v>
      </c>
      <c r="AY179" s="2" t="s">
        <v>127</v>
      </c>
      <c r="BE179" s="162">
        <f t="shared" si="14"/>
        <v>0</v>
      </c>
      <c r="BF179" s="162">
        <f t="shared" si="15"/>
        <v>0</v>
      </c>
      <c r="BG179" s="162">
        <f t="shared" si="16"/>
        <v>0</v>
      </c>
      <c r="BH179" s="162">
        <f t="shared" si="17"/>
        <v>0</v>
      </c>
      <c r="BI179" s="162">
        <f t="shared" si="18"/>
        <v>0</v>
      </c>
      <c r="BJ179" s="2" t="s">
        <v>85</v>
      </c>
      <c r="BK179" s="162">
        <f t="shared" si="19"/>
        <v>0</v>
      </c>
      <c r="BL179" s="2" t="s">
        <v>393</v>
      </c>
      <c r="BM179" s="161" t="s">
        <v>647</v>
      </c>
    </row>
    <row r="180" spans="2:65" s="16" customFormat="1" ht="21.75" customHeight="1" x14ac:dyDescent="0.25">
      <c r="B180" s="17"/>
      <c r="C180" s="163" t="s">
        <v>349</v>
      </c>
      <c r="D180" s="163" t="s">
        <v>203</v>
      </c>
      <c r="E180" s="164" t="s">
        <v>648</v>
      </c>
      <c r="F180" s="165" t="s">
        <v>649</v>
      </c>
      <c r="G180" s="166" t="s">
        <v>232</v>
      </c>
      <c r="H180" s="167">
        <v>336</v>
      </c>
      <c r="I180" s="168"/>
      <c r="J180" s="169">
        <f t="shared" si="10"/>
        <v>0</v>
      </c>
      <c r="K180" s="170"/>
      <c r="L180" s="171"/>
      <c r="M180" s="172" t="s">
        <v>1</v>
      </c>
      <c r="N180" s="173" t="s">
        <v>39</v>
      </c>
      <c r="P180" s="159">
        <f t="shared" si="11"/>
        <v>0</v>
      </c>
      <c r="Q180" s="159">
        <v>0</v>
      </c>
      <c r="R180" s="159">
        <f t="shared" si="12"/>
        <v>0</v>
      </c>
      <c r="S180" s="159">
        <v>0</v>
      </c>
      <c r="T180" s="160">
        <f t="shared" si="13"/>
        <v>0</v>
      </c>
      <c r="AR180" s="161" t="s">
        <v>519</v>
      </c>
      <c r="AT180" s="161" t="s">
        <v>203</v>
      </c>
      <c r="AU180" s="161" t="s">
        <v>85</v>
      </c>
      <c r="AY180" s="2" t="s">
        <v>127</v>
      </c>
      <c r="BE180" s="162">
        <f t="shared" si="14"/>
        <v>0</v>
      </c>
      <c r="BF180" s="162">
        <f t="shared" si="15"/>
        <v>0</v>
      </c>
      <c r="BG180" s="162">
        <f t="shared" si="16"/>
        <v>0</v>
      </c>
      <c r="BH180" s="162">
        <f t="shared" si="17"/>
        <v>0</v>
      </c>
      <c r="BI180" s="162">
        <f t="shared" si="18"/>
        <v>0</v>
      </c>
      <c r="BJ180" s="2" t="s">
        <v>85</v>
      </c>
      <c r="BK180" s="162">
        <f t="shared" si="19"/>
        <v>0</v>
      </c>
      <c r="BL180" s="2" t="s">
        <v>519</v>
      </c>
      <c r="BM180" s="161" t="s">
        <v>650</v>
      </c>
    </row>
    <row r="181" spans="2:65" s="16" customFormat="1" ht="21.75" customHeight="1" x14ac:dyDescent="0.25">
      <c r="B181" s="17"/>
      <c r="C181" s="149" t="s">
        <v>353</v>
      </c>
      <c r="D181" s="149" t="s">
        <v>129</v>
      </c>
      <c r="E181" s="150" t="s">
        <v>651</v>
      </c>
      <c r="F181" s="151" t="s">
        <v>652</v>
      </c>
      <c r="G181" s="152" t="s">
        <v>232</v>
      </c>
      <c r="H181" s="153">
        <v>8</v>
      </c>
      <c r="I181" s="154"/>
      <c r="J181" s="155">
        <f t="shared" si="10"/>
        <v>0</v>
      </c>
      <c r="K181" s="156"/>
      <c r="L181" s="17"/>
      <c r="M181" s="157" t="s">
        <v>1</v>
      </c>
      <c r="N181" s="158" t="s">
        <v>39</v>
      </c>
      <c r="P181" s="159">
        <f t="shared" si="11"/>
        <v>0</v>
      </c>
      <c r="Q181" s="159">
        <v>0</v>
      </c>
      <c r="R181" s="159">
        <f t="shared" si="12"/>
        <v>0</v>
      </c>
      <c r="S181" s="159">
        <v>0</v>
      </c>
      <c r="T181" s="160">
        <f t="shared" si="13"/>
        <v>0</v>
      </c>
      <c r="AR181" s="161" t="s">
        <v>393</v>
      </c>
      <c r="AT181" s="161" t="s">
        <v>129</v>
      </c>
      <c r="AU181" s="161" t="s">
        <v>85</v>
      </c>
      <c r="AY181" s="2" t="s">
        <v>127</v>
      </c>
      <c r="BE181" s="162">
        <f t="shared" si="14"/>
        <v>0</v>
      </c>
      <c r="BF181" s="162">
        <f t="shared" si="15"/>
        <v>0</v>
      </c>
      <c r="BG181" s="162">
        <f t="shared" si="16"/>
        <v>0</v>
      </c>
      <c r="BH181" s="162">
        <f t="shared" si="17"/>
        <v>0</v>
      </c>
      <c r="BI181" s="162">
        <f t="shared" si="18"/>
        <v>0</v>
      </c>
      <c r="BJ181" s="2" t="s">
        <v>85</v>
      </c>
      <c r="BK181" s="162">
        <f t="shared" si="19"/>
        <v>0</v>
      </c>
      <c r="BL181" s="2" t="s">
        <v>393</v>
      </c>
      <c r="BM181" s="161" t="s">
        <v>653</v>
      </c>
    </row>
    <row r="182" spans="2:65" s="16" customFormat="1" ht="16.5" customHeight="1" x14ac:dyDescent="0.25">
      <c r="B182" s="17"/>
      <c r="C182" s="163" t="s">
        <v>357</v>
      </c>
      <c r="D182" s="163" t="s">
        <v>203</v>
      </c>
      <c r="E182" s="164" t="s">
        <v>654</v>
      </c>
      <c r="F182" s="165" t="s">
        <v>655</v>
      </c>
      <c r="G182" s="166" t="s">
        <v>232</v>
      </c>
      <c r="H182" s="167">
        <v>8.4</v>
      </c>
      <c r="I182" s="168"/>
      <c r="J182" s="169">
        <f t="shared" si="10"/>
        <v>0</v>
      </c>
      <c r="K182" s="170"/>
      <c r="L182" s="171"/>
      <c r="M182" s="172" t="s">
        <v>1</v>
      </c>
      <c r="N182" s="173" t="s">
        <v>39</v>
      </c>
      <c r="P182" s="159">
        <f t="shared" si="11"/>
        <v>0</v>
      </c>
      <c r="Q182" s="159">
        <v>2.9999999999999997E-4</v>
      </c>
      <c r="R182" s="159">
        <f t="shared" si="12"/>
        <v>2.5199999999999997E-3</v>
      </c>
      <c r="S182" s="159">
        <v>0</v>
      </c>
      <c r="T182" s="160">
        <f t="shared" si="13"/>
        <v>0</v>
      </c>
      <c r="AR182" s="161" t="s">
        <v>519</v>
      </c>
      <c r="AT182" s="161" t="s">
        <v>203</v>
      </c>
      <c r="AU182" s="161" t="s">
        <v>85</v>
      </c>
      <c r="AY182" s="2" t="s">
        <v>127</v>
      </c>
      <c r="BE182" s="162">
        <f t="shared" si="14"/>
        <v>0</v>
      </c>
      <c r="BF182" s="162">
        <f t="shared" si="15"/>
        <v>0</v>
      </c>
      <c r="BG182" s="162">
        <f t="shared" si="16"/>
        <v>0</v>
      </c>
      <c r="BH182" s="162">
        <f t="shared" si="17"/>
        <v>0</v>
      </c>
      <c r="BI182" s="162">
        <f t="shared" si="18"/>
        <v>0</v>
      </c>
      <c r="BJ182" s="2" t="s">
        <v>85</v>
      </c>
      <c r="BK182" s="162">
        <f t="shared" si="19"/>
        <v>0</v>
      </c>
      <c r="BL182" s="2" t="s">
        <v>519</v>
      </c>
      <c r="BM182" s="161" t="s">
        <v>656</v>
      </c>
    </row>
    <row r="183" spans="2:65" s="16" customFormat="1" ht="16.5" customHeight="1" x14ac:dyDescent="0.25">
      <c r="B183" s="17"/>
      <c r="C183" s="149" t="s">
        <v>361</v>
      </c>
      <c r="D183" s="149" t="s">
        <v>129</v>
      </c>
      <c r="E183" s="150" t="s">
        <v>657</v>
      </c>
      <c r="F183" s="151" t="s">
        <v>658</v>
      </c>
      <c r="G183" s="152" t="s">
        <v>232</v>
      </c>
      <c r="H183" s="153">
        <v>336</v>
      </c>
      <c r="I183" s="154"/>
      <c r="J183" s="155">
        <f t="shared" si="10"/>
        <v>0</v>
      </c>
      <c r="K183" s="156"/>
      <c r="L183" s="17"/>
      <c r="M183" s="157" t="s">
        <v>1</v>
      </c>
      <c r="N183" s="158" t="s">
        <v>39</v>
      </c>
      <c r="P183" s="159">
        <f t="shared" si="11"/>
        <v>0</v>
      </c>
      <c r="Q183" s="159">
        <v>0</v>
      </c>
      <c r="R183" s="159">
        <f t="shared" si="12"/>
        <v>0</v>
      </c>
      <c r="S183" s="159">
        <v>0</v>
      </c>
      <c r="T183" s="160">
        <f t="shared" si="13"/>
        <v>0</v>
      </c>
      <c r="AR183" s="161" t="s">
        <v>393</v>
      </c>
      <c r="AT183" s="161" t="s">
        <v>129</v>
      </c>
      <c r="AU183" s="161" t="s">
        <v>85</v>
      </c>
      <c r="AY183" s="2" t="s">
        <v>127</v>
      </c>
      <c r="BE183" s="162">
        <f t="shared" si="14"/>
        <v>0</v>
      </c>
      <c r="BF183" s="162">
        <f t="shared" si="15"/>
        <v>0</v>
      </c>
      <c r="BG183" s="162">
        <f t="shared" si="16"/>
        <v>0</v>
      </c>
      <c r="BH183" s="162">
        <f t="shared" si="17"/>
        <v>0</v>
      </c>
      <c r="BI183" s="162">
        <f t="shared" si="18"/>
        <v>0</v>
      </c>
      <c r="BJ183" s="2" t="s">
        <v>85</v>
      </c>
      <c r="BK183" s="162">
        <f t="shared" si="19"/>
        <v>0</v>
      </c>
      <c r="BL183" s="2" t="s">
        <v>393</v>
      </c>
      <c r="BM183" s="161" t="s">
        <v>659</v>
      </c>
    </row>
    <row r="184" spans="2:65" s="16" customFormat="1" ht="16.5" customHeight="1" x14ac:dyDescent="0.25">
      <c r="B184" s="17"/>
      <c r="C184" s="149" t="s">
        <v>365</v>
      </c>
      <c r="D184" s="149" t="s">
        <v>129</v>
      </c>
      <c r="E184" s="150" t="s">
        <v>660</v>
      </c>
      <c r="F184" s="151" t="s">
        <v>661</v>
      </c>
      <c r="G184" s="152" t="s">
        <v>662</v>
      </c>
      <c r="H184" s="153">
        <v>8</v>
      </c>
      <c r="I184" s="154"/>
      <c r="J184" s="155">
        <f t="shared" si="10"/>
        <v>0</v>
      </c>
      <c r="K184" s="156"/>
      <c r="L184" s="17"/>
      <c r="M184" s="157" t="s">
        <v>1</v>
      </c>
      <c r="N184" s="158" t="s">
        <v>39</v>
      </c>
      <c r="P184" s="159">
        <f t="shared" si="11"/>
        <v>0</v>
      </c>
      <c r="Q184" s="159">
        <v>0</v>
      </c>
      <c r="R184" s="159">
        <f t="shared" si="12"/>
        <v>0</v>
      </c>
      <c r="S184" s="159">
        <v>0</v>
      </c>
      <c r="T184" s="160">
        <f t="shared" si="13"/>
        <v>0</v>
      </c>
      <c r="AR184" s="161" t="s">
        <v>663</v>
      </c>
      <c r="AT184" s="161" t="s">
        <v>129</v>
      </c>
      <c r="AU184" s="161" t="s">
        <v>85</v>
      </c>
      <c r="AY184" s="2" t="s">
        <v>127</v>
      </c>
      <c r="BE184" s="162">
        <f t="shared" si="14"/>
        <v>0</v>
      </c>
      <c r="BF184" s="162">
        <f t="shared" si="15"/>
        <v>0</v>
      </c>
      <c r="BG184" s="162">
        <f t="shared" si="16"/>
        <v>0</v>
      </c>
      <c r="BH184" s="162">
        <f t="shared" si="17"/>
        <v>0</v>
      </c>
      <c r="BI184" s="162">
        <f t="shared" si="18"/>
        <v>0</v>
      </c>
      <c r="BJ184" s="2" t="s">
        <v>85</v>
      </c>
      <c r="BK184" s="162">
        <f t="shared" si="19"/>
        <v>0</v>
      </c>
      <c r="BL184" s="2" t="s">
        <v>663</v>
      </c>
      <c r="BM184" s="161" t="s">
        <v>664</v>
      </c>
    </row>
    <row r="185" spans="2:65" s="16" customFormat="1" ht="16.5" customHeight="1" x14ac:dyDescent="0.25">
      <c r="B185" s="17"/>
      <c r="C185" s="149" t="s">
        <v>369</v>
      </c>
      <c r="D185" s="149" t="s">
        <v>129</v>
      </c>
      <c r="E185" s="150" t="s">
        <v>665</v>
      </c>
      <c r="F185" s="151" t="s">
        <v>666</v>
      </c>
      <c r="G185" s="152" t="s">
        <v>662</v>
      </c>
      <c r="H185" s="153">
        <v>2</v>
      </c>
      <c r="I185" s="154"/>
      <c r="J185" s="155">
        <f t="shared" si="10"/>
        <v>0</v>
      </c>
      <c r="K185" s="156"/>
      <c r="L185" s="17"/>
      <c r="M185" s="157" t="s">
        <v>1</v>
      </c>
      <c r="N185" s="158" t="s">
        <v>39</v>
      </c>
      <c r="P185" s="159">
        <f t="shared" si="11"/>
        <v>0</v>
      </c>
      <c r="Q185" s="159">
        <v>0</v>
      </c>
      <c r="R185" s="159">
        <f t="shared" si="12"/>
        <v>0</v>
      </c>
      <c r="S185" s="159">
        <v>0</v>
      </c>
      <c r="T185" s="160">
        <f t="shared" si="13"/>
        <v>0</v>
      </c>
      <c r="AR185" s="161" t="s">
        <v>663</v>
      </c>
      <c r="AT185" s="161" t="s">
        <v>129</v>
      </c>
      <c r="AU185" s="161" t="s">
        <v>85</v>
      </c>
      <c r="AY185" s="2" t="s">
        <v>127</v>
      </c>
      <c r="BE185" s="162">
        <f t="shared" si="14"/>
        <v>0</v>
      </c>
      <c r="BF185" s="162">
        <f t="shared" si="15"/>
        <v>0</v>
      </c>
      <c r="BG185" s="162">
        <f t="shared" si="16"/>
        <v>0</v>
      </c>
      <c r="BH185" s="162">
        <f t="shared" si="17"/>
        <v>0</v>
      </c>
      <c r="BI185" s="162">
        <f t="shared" si="18"/>
        <v>0</v>
      </c>
      <c r="BJ185" s="2" t="s">
        <v>85</v>
      </c>
      <c r="BK185" s="162">
        <f t="shared" si="19"/>
        <v>0</v>
      </c>
      <c r="BL185" s="2" t="s">
        <v>663</v>
      </c>
      <c r="BM185" s="161" t="s">
        <v>667</v>
      </c>
    </row>
    <row r="186" spans="2:65" s="16" customFormat="1" ht="16.5" customHeight="1" x14ac:dyDescent="0.25">
      <c r="B186" s="17"/>
      <c r="C186" s="149" t="s">
        <v>373</v>
      </c>
      <c r="D186" s="149" t="s">
        <v>129</v>
      </c>
      <c r="E186" s="150" t="s">
        <v>668</v>
      </c>
      <c r="F186" s="151" t="s">
        <v>669</v>
      </c>
      <c r="G186" s="152" t="s">
        <v>662</v>
      </c>
      <c r="H186" s="153">
        <v>2</v>
      </c>
      <c r="I186" s="154"/>
      <c r="J186" s="155">
        <f t="shared" si="10"/>
        <v>0</v>
      </c>
      <c r="K186" s="156"/>
      <c r="L186" s="17"/>
      <c r="M186" s="157" t="s">
        <v>1</v>
      </c>
      <c r="N186" s="158" t="s">
        <v>39</v>
      </c>
      <c r="P186" s="159">
        <f t="shared" si="11"/>
        <v>0</v>
      </c>
      <c r="Q186" s="159">
        <v>0</v>
      </c>
      <c r="R186" s="159">
        <f t="shared" si="12"/>
        <v>0</v>
      </c>
      <c r="S186" s="159">
        <v>0</v>
      </c>
      <c r="T186" s="160">
        <f t="shared" si="13"/>
        <v>0</v>
      </c>
      <c r="AR186" s="161" t="s">
        <v>663</v>
      </c>
      <c r="AT186" s="161" t="s">
        <v>129</v>
      </c>
      <c r="AU186" s="161" t="s">
        <v>85</v>
      </c>
      <c r="AY186" s="2" t="s">
        <v>127</v>
      </c>
      <c r="BE186" s="162">
        <f t="shared" si="14"/>
        <v>0</v>
      </c>
      <c r="BF186" s="162">
        <f t="shared" si="15"/>
        <v>0</v>
      </c>
      <c r="BG186" s="162">
        <f t="shared" si="16"/>
        <v>0</v>
      </c>
      <c r="BH186" s="162">
        <f t="shared" si="17"/>
        <v>0</v>
      </c>
      <c r="BI186" s="162">
        <f t="shared" si="18"/>
        <v>0</v>
      </c>
      <c r="BJ186" s="2" t="s">
        <v>85</v>
      </c>
      <c r="BK186" s="162">
        <f t="shared" si="19"/>
        <v>0</v>
      </c>
      <c r="BL186" s="2" t="s">
        <v>663</v>
      </c>
      <c r="BM186" s="161" t="s">
        <v>670</v>
      </c>
    </row>
    <row r="187" spans="2:65" s="16" customFormat="1" ht="16.5" customHeight="1" x14ac:dyDescent="0.25">
      <c r="B187" s="17"/>
      <c r="C187" s="149" t="s">
        <v>377</v>
      </c>
      <c r="D187" s="149" t="s">
        <v>129</v>
      </c>
      <c r="E187" s="150" t="s">
        <v>671</v>
      </c>
      <c r="F187" s="151" t="s">
        <v>672</v>
      </c>
      <c r="G187" s="152" t="s">
        <v>673</v>
      </c>
      <c r="H187" s="179"/>
      <c r="I187" s="154"/>
      <c r="J187" s="155">
        <f t="shared" si="10"/>
        <v>0</v>
      </c>
      <c r="K187" s="156"/>
      <c r="L187" s="17"/>
      <c r="M187" s="157" t="s">
        <v>1</v>
      </c>
      <c r="N187" s="158" t="s">
        <v>39</v>
      </c>
      <c r="P187" s="159">
        <f t="shared" si="11"/>
        <v>0</v>
      </c>
      <c r="Q187" s="159">
        <v>0</v>
      </c>
      <c r="R187" s="159">
        <f t="shared" si="12"/>
        <v>0</v>
      </c>
      <c r="S187" s="159">
        <v>0</v>
      </c>
      <c r="T187" s="160">
        <f t="shared" si="13"/>
        <v>0</v>
      </c>
      <c r="AR187" s="161" t="s">
        <v>393</v>
      </c>
      <c r="AT187" s="161" t="s">
        <v>129</v>
      </c>
      <c r="AU187" s="161" t="s">
        <v>85</v>
      </c>
      <c r="AY187" s="2" t="s">
        <v>127</v>
      </c>
      <c r="BE187" s="162">
        <f t="shared" si="14"/>
        <v>0</v>
      </c>
      <c r="BF187" s="162">
        <f t="shared" si="15"/>
        <v>0</v>
      </c>
      <c r="BG187" s="162">
        <f t="shared" si="16"/>
        <v>0</v>
      </c>
      <c r="BH187" s="162">
        <f t="shared" si="17"/>
        <v>0</v>
      </c>
      <c r="BI187" s="162">
        <f t="shared" si="18"/>
        <v>0</v>
      </c>
      <c r="BJ187" s="2" t="s">
        <v>85</v>
      </c>
      <c r="BK187" s="162">
        <f t="shared" si="19"/>
        <v>0</v>
      </c>
      <c r="BL187" s="2" t="s">
        <v>393</v>
      </c>
      <c r="BM187" s="161" t="s">
        <v>674</v>
      </c>
    </row>
    <row r="188" spans="2:65" s="16" customFormat="1" ht="16.5" customHeight="1" x14ac:dyDescent="0.25">
      <c r="B188" s="17"/>
      <c r="C188" s="149" t="s">
        <v>381</v>
      </c>
      <c r="D188" s="149" t="s">
        <v>129</v>
      </c>
      <c r="E188" s="150" t="s">
        <v>675</v>
      </c>
      <c r="F188" s="151" t="s">
        <v>676</v>
      </c>
      <c r="G188" s="152" t="s">
        <v>673</v>
      </c>
      <c r="H188" s="179"/>
      <c r="I188" s="154"/>
      <c r="J188" s="155">
        <f t="shared" si="10"/>
        <v>0</v>
      </c>
      <c r="K188" s="156"/>
      <c r="L188" s="17"/>
      <c r="M188" s="157" t="s">
        <v>1</v>
      </c>
      <c r="N188" s="158" t="s">
        <v>39</v>
      </c>
      <c r="P188" s="159">
        <f t="shared" si="11"/>
        <v>0</v>
      </c>
      <c r="Q188" s="159">
        <v>0</v>
      </c>
      <c r="R188" s="159">
        <f t="shared" si="12"/>
        <v>0</v>
      </c>
      <c r="S188" s="159">
        <v>0</v>
      </c>
      <c r="T188" s="160">
        <f t="shared" si="13"/>
        <v>0</v>
      </c>
      <c r="AR188" s="161" t="s">
        <v>519</v>
      </c>
      <c r="AT188" s="161" t="s">
        <v>129</v>
      </c>
      <c r="AU188" s="161" t="s">
        <v>85</v>
      </c>
      <c r="AY188" s="2" t="s">
        <v>127</v>
      </c>
      <c r="BE188" s="162">
        <f t="shared" si="14"/>
        <v>0</v>
      </c>
      <c r="BF188" s="162">
        <f t="shared" si="15"/>
        <v>0</v>
      </c>
      <c r="BG188" s="162">
        <f t="shared" si="16"/>
        <v>0</v>
      </c>
      <c r="BH188" s="162">
        <f t="shared" si="17"/>
        <v>0</v>
      </c>
      <c r="BI188" s="162">
        <f t="shared" si="18"/>
        <v>0</v>
      </c>
      <c r="BJ188" s="2" t="s">
        <v>85</v>
      </c>
      <c r="BK188" s="162">
        <f t="shared" si="19"/>
        <v>0</v>
      </c>
      <c r="BL188" s="2" t="s">
        <v>519</v>
      </c>
      <c r="BM188" s="161" t="s">
        <v>677</v>
      </c>
    </row>
    <row r="189" spans="2:65" s="16" customFormat="1" ht="16.5" customHeight="1" x14ac:dyDescent="0.25">
      <c r="B189" s="17"/>
      <c r="C189" s="149" t="s">
        <v>385</v>
      </c>
      <c r="D189" s="149" t="s">
        <v>129</v>
      </c>
      <c r="E189" s="150" t="s">
        <v>678</v>
      </c>
      <c r="F189" s="151" t="s">
        <v>679</v>
      </c>
      <c r="G189" s="152" t="s">
        <v>673</v>
      </c>
      <c r="H189" s="179"/>
      <c r="I189" s="154"/>
      <c r="J189" s="155">
        <f t="shared" si="10"/>
        <v>0</v>
      </c>
      <c r="K189" s="156"/>
      <c r="L189" s="17"/>
      <c r="M189" s="157" t="s">
        <v>1</v>
      </c>
      <c r="N189" s="158" t="s">
        <v>39</v>
      </c>
      <c r="P189" s="159">
        <f t="shared" si="11"/>
        <v>0</v>
      </c>
      <c r="Q189" s="159">
        <v>0</v>
      </c>
      <c r="R189" s="159">
        <f t="shared" si="12"/>
        <v>0</v>
      </c>
      <c r="S189" s="159">
        <v>0</v>
      </c>
      <c r="T189" s="160">
        <f t="shared" si="13"/>
        <v>0</v>
      </c>
      <c r="AR189" s="161" t="s">
        <v>393</v>
      </c>
      <c r="AT189" s="161" t="s">
        <v>129</v>
      </c>
      <c r="AU189" s="161" t="s">
        <v>85</v>
      </c>
      <c r="AY189" s="2" t="s">
        <v>127</v>
      </c>
      <c r="BE189" s="162">
        <f t="shared" si="14"/>
        <v>0</v>
      </c>
      <c r="BF189" s="162">
        <f t="shared" si="15"/>
        <v>0</v>
      </c>
      <c r="BG189" s="162">
        <f t="shared" si="16"/>
        <v>0</v>
      </c>
      <c r="BH189" s="162">
        <f t="shared" si="17"/>
        <v>0</v>
      </c>
      <c r="BI189" s="162">
        <f t="shared" si="18"/>
        <v>0</v>
      </c>
      <c r="BJ189" s="2" t="s">
        <v>85</v>
      </c>
      <c r="BK189" s="162">
        <f t="shared" si="19"/>
        <v>0</v>
      </c>
      <c r="BL189" s="2" t="s">
        <v>393</v>
      </c>
      <c r="BM189" s="161" t="s">
        <v>680</v>
      </c>
    </row>
    <row r="190" spans="2:65" s="136" customFormat="1" ht="22.9" customHeight="1" x14ac:dyDescent="0.2">
      <c r="B190" s="137"/>
      <c r="D190" s="138" t="s">
        <v>72</v>
      </c>
      <c r="E190" s="147" t="s">
        <v>681</v>
      </c>
      <c r="F190" s="147" t="s">
        <v>682</v>
      </c>
      <c r="I190" s="140"/>
      <c r="J190" s="148">
        <f>BK190</f>
        <v>0</v>
      </c>
      <c r="L190" s="137"/>
      <c r="M190" s="142"/>
      <c r="P190" s="143">
        <f>SUM(P191:P205)</f>
        <v>0</v>
      </c>
      <c r="R190" s="143">
        <f>SUM(R191:R205)</f>
        <v>25.325665000000001</v>
      </c>
      <c r="T190" s="144">
        <f>SUM(T191:T205)</f>
        <v>0</v>
      </c>
      <c r="AR190" s="138" t="s">
        <v>138</v>
      </c>
      <c r="AT190" s="145" t="s">
        <v>72</v>
      </c>
      <c r="AU190" s="145" t="s">
        <v>77</v>
      </c>
      <c r="AY190" s="138" t="s">
        <v>127</v>
      </c>
      <c r="BK190" s="146">
        <f>SUM(BK191:BK205)</f>
        <v>0</v>
      </c>
    </row>
    <row r="191" spans="2:65" s="16" customFormat="1" ht="21.75" customHeight="1" x14ac:dyDescent="0.25">
      <c r="B191" s="17"/>
      <c r="C191" s="149" t="s">
        <v>389</v>
      </c>
      <c r="D191" s="149" t="s">
        <v>129</v>
      </c>
      <c r="E191" s="150" t="s">
        <v>683</v>
      </c>
      <c r="F191" s="151" t="s">
        <v>684</v>
      </c>
      <c r="G191" s="152" t="s">
        <v>141</v>
      </c>
      <c r="H191" s="153">
        <v>4.2</v>
      </c>
      <c r="I191" s="154"/>
      <c r="J191" s="155">
        <f t="shared" ref="J191:J205" si="20">ROUND(I191*H191,2)</f>
        <v>0</v>
      </c>
      <c r="K191" s="156"/>
      <c r="L191" s="17"/>
      <c r="M191" s="157" t="s">
        <v>1</v>
      </c>
      <c r="N191" s="158" t="s">
        <v>39</v>
      </c>
      <c r="P191" s="159">
        <f t="shared" ref="P191:P205" si="21">O191*H191</f>
        <v>0</v>
      </c>
      <c r="Q191" s="159">
        <v>0</v>
      </c>
      <c r="R191" s="159">
        <f t="shared" ref="R191:R205" si="22">Q191*H191</f>
        <v>0</v>
      </c>
      <c r="S191" s="159">
        <v>0</v>
      </c>
      <c r="T191" s="160">
        <f t="shared" ref="T191:T205" si="23">S191*H191</f>
        <v>0</v>
      </c>
      <c r="AR191" s="161" t="s">
        <v>393</v>
      </c>
      <c r="AT191" s="161" t="s">
        <v>129</v>
      </c>
      <c r="AU191" s="161" t="s">
        <v>85</v>
      </c>
      <c r="AY191" s="2" t="s">
        <v>127</v>
      </c>
      <c r="BE191" s="162">
        <f t="shared" ref="BE191:BE205" si="24">IF(N191="základná",J191,0)</f>
        <v>0</v>
      </c>
      <c r="BF191" s="162">
        <f t="shared" ref="BF191:BF205" si="25">IF(N191="znížená",J191,0)</f>
        <v>0</v>
      </c>
      <c r="BG191" s="162">
        <f t="shared" ref="BG191:BG205" si="26">IF(N191="zákl. prenesená",J191,0)</f>
        <v>0</v>
      </c>
      <c r="BH191" s="162">
        <f t="shared" ref="BH191:BH205" si="27">IF(N191="zníž. prenesená",J191,0)</f>
        <v>0</v>
      </c>
      <c r="BI191" s="162">
        <f t="shared" ref="BI191:BI205" si="28">IF(N191="nulová",J191,0)</f>
        <v>0</v>
      </c>
      <c r="BJ191" s="2" t="s">
        <v>85</v>
      </c>
      <c r="BK191" s="162">
        <f t="shared" ref="BK191:BK205" si="29">ROUND(I191*H191,2)</f>
        <v>0</v>
      </c>
      <c r="BL191" s="2" t="s">
        <v>393</v>
      </c>
      <c r="BM191" s="161" t="s">
        <v>685</v>
      </c>
    </row>
    <row r="192" spans="2:65" s="16" customFormat="1" ht="21.75" customHeight="1" x14ac:dyDescent="0.25">
      <c r="B192" s="17"/>
      <c r="C192" s="149" t="s">
        <v>393</v>
      </c>
      <c r="D192" s="149" t="s">
        <v>129</v>
      </c>
      <c r="E192" s="150" t="s">
        <v>686</v>
      </c>
      <c r="F192" s="151" t="s">
        <v>687</v>
      </c>
      <c r="G192" s="152" t="s">
        <v>141</v>
      </c>
      <c r="H192" s="153">
        <v>29.86</v>
      </c>
      <c r="I192" s="154"/>
      <c r="J192" s="155">
        <f t="shared" si="20"/>
        <v>0</v>
      </c>
      <c r="K192" s="156"/>
      <c r="L192" s="17"/>
      <c r="M192" s="157" t="s">
        <v>1</v>
      </c>
      <c r="N192" s="158" t="s">
        <v>39</v>
      </c>
      <c r="P192" s="159">
        <f t="shared" si="21"/>
        <v>0</v>
      </c>
      <c r="Q192" s="159">
        <v>0</v>
      </c>
      <c r="R192" s="159">
        <f t="shared" si="22"/>
        <v>0</v>
      </c>
      <c r="S192" s="159">
        <v>0</v>
      </c>
      <c r="T192" s="160">
        <f t="shared" si="23"/>
        <v>0</v>
      </c>
      <c r="AR192" s="161" t="s">
        <v>393</v>
      </c>
      <c r="AT192" s="161" t="s">
        <v>129</v>
      </c>
      <c r="AU192" s="161" t="s">
        <v>85</v>
      </c>
      <c r="AY192" s="2" t="s">
        <v>127</v>
      </c>
      <c r="BE192" s="162">
        <f t="shared" si="24"/>
        <v>0</v>
      </c>
      <c r="BF192" s="162">
        <f t="shared" si="25"/>
        <v>0</v>
      </c>
      <c r="BG192" s="162">
        <f t="shared" si="26"/>
        <v>0</v>
      </c>
      <c r="BH192" s="162">
        <f t="shared" si="27"/>
        <v>0</v>
      </c>
      <c r="BI192" s="162">
        <f t="shared" si="28"/>
        <v>0</v>
      </c>
      <c r="BJ192" s="2" t="s">
        <v>85</v>
      </c>
      <c r="BK192" s="162">
        <f t="shared" si="29"/>
        <v>0</v>
      </c>
      <c r="BL192" s="2" t="s">
        <v>393</v>
      </c>
      <c r="BM192" s="161" t="s">
        <v>688</v>
      </c>
    </row>
    <row r="193" spans="2:65" s="16" customFormat="1" ht="21.75" customHeight="1" x14ac:dyDescent="0.25">
      <c r="B193" s="17"/>
      <c r="C193" s="149" t="s">
        <v>397</v>
      </c>
      <c r="D193" s="149" t="s">
        <v>129</v>
      </c>
      <c r="E193" s="150" t="s">
        <v>689</v>
      </c>
      <c r="F193" s="151" t="s">
        <v>690</v>
      </c>
      <c r="G193" s="152" t="s">
        <v>232</v>
      </c>
      <c r="H193" s="153">
        <v>232</v>
      </c>
      <c r="I193" s="154"/>
      <c r="J193" s="155">
        <f t="shared" si="20"/>
        <v>0</v>
      </c>
      <c r="K193" s="156"/>
      <c r="L193" s="17"/>
      <c r="M193" s="157" t="s">
        <v>1</v>
      </c>
      <c r="N193" s="158" t="s">
        <v>39</v>
      </c>
      <c r="P193" s="159">
        <f t="shared" si="21"/>
        <v>0</v>
      </c>
      <c r="Q193" s="159">
        <v>0</v>
      </c>
      <c r="R193" s="159">
        <f t="shared" si="22"/>
        <v>0</v>
      </c>
      <c r="S193" s="159">
        <v>0</v>
      </c>
      <c r="T193" s="160">
        <f t="shared" si="23"/>
        <v>0</v>
      </c>
      <c r="AR193" s="161" t="s">
        <v>393</v>
      </c>
      <c r="AT193" s="161" t="s">
        <v>129</v>
      </c>
      <c r="AU193" s="161" t="s">
        <v>85</v>
      </c>
      <c r="AY193" s="2" t="s">
        <v>127</v>
      </c>
      <c r="BE193" s="162">
        <f t="shared" si="24"/>
        <v>0</v>
      </c>
      <c r="BF193" s="162">
        <f t="shared" si="25"/>
        <v>0</v>
      </c>
      <c r="BG193" s="162">
        <f t="shared" si="26"/>
        <v>0</v>
      </c>
      <c r="BH193" s="162">
        <f t="shared" si="27"/>
        <v>0</v>
      </c>
      <c r="BI193" s="162">
        <f t="shared" si="28"/>
        <v>0</v>
      </c>
      <c r="BJ193" s="2" t="s">
        <v>85</v>
      </c>
      <c r="BK193" s="162">
        <f t="shared" si="29"/>
        <v>0</v>
      </c>
      <c r="BL193" s="2" t="s">
        <v>393</v>
      </c>
      <c r="BM193" s="161" t="s">
        <v>691</v>
      </c>
    </row>
    <row r="194" spans="2:65" s="16" customFormat="1" ht="21.75" customHeight="1" x14ac:dyDescent="0.25">
      <c r="B194" s="17"/>
      <c r="C194" s="149" t="s">
        <v>401</v>
      </c>
      <c r="D194" s="149" t="s">
        <v>129</v>
      </c>
      <c r="E194" s="150" t="s">
        <v>692</v>
      </c>
      <c r="F194" s="151" t="s">
        <v>693</v>
      </c>
      <c r="G194" s="152" t="s">
        <v>232</v>
      </c>
      <c r="H194" s="153">
        <v>11</v>
      </c>
      <c r="I194" s="154"/>
      <c r="J194" s="155">
        <f t="shared" si="20"/>
        <v>0</v>
      </c>
      <c r="K194" s="156"/>
      <c r="L194" s="17"/>
      <c r="M194" s="157" t="s">
        <v>1</v>
      </c>
      <c r="N194" s="158" t="s">
        <v>39</v>
      </c>
      <c r="P194" s="159">
        <f t="shared" si="21"/>
        <v>0</v>
      </c>
      <c r="Q194" s="159">
        <v>0</v>
      </c>
      <c r="R194" s="159">
        <f t="shared" si="22"/>
        <v>0</v>
      </c>
      <c r="S194" s="159">
        <v>0</v>
      </c>
      <c r="T194" s="160">
        <f t="shared" si="23"/>
        <v>0</v>
      </c>
      <c r="AR194" s="161" t="s">
        <v>393</v>
      </c>
      <c r="AT194" s="161" t="s">
        <v>129</v>
      </c>
      <c r="AU194" s="161" t="s">
        <v>85</v>
      </c>
      <c r="AY194" s="2" t="s">
        <v>127</v>
      </c>
      <c r="BE194" s="162">
        <f t="shared" si="24"/>
        <v>0</v>
      </c>
      <c r="BF194" s="162">
        <f t="shared" si="25"/>
        <v>0</v>
      </c>
      <c r="BG194" s="162">
        <f t="shared" si="26"/>
        <v>0</v>
      </c>
      <c r="BH194" s="162">
        <f t="shared" si="27"/>
        <v>0</v>
      </c>
      <c r="BI194" s="162">
        <f t="shared" si="28"/>
        <v>0</v>
      </c>
      <c r="BJ194" s="2" t="s">
        <v>85</v>
      </c>
      <c r="BK194" s="162">
        <f t="shared" si="29"/>
        <v>0</v>
      </c>
      <c r="BL194" s="2" t="s">
        <v>393</v>
      </c>
      <c r="BM194" s="161" t="s">
        <v>694</v>
      </c>
    </row>
    <row r="195" spans="2:65" s="16" customFormat="1" ht="21.75" customHeight="1" x14ac:dyDescent="0.25">
      <c r="B195" s="17"/>
      <c r="C195" s="149" t="s">
        <v>405</v>
      </c>
      <c r="D195" s="149" t="s">
        <v>129</v>
      </c>
      <c r="E195" s="150" t="s">
        <v>695</v>
      </c>
      <c r="F195" s="151" t="s">
        <v>696</v>
      </c>
      <c r="G195" s="152" t="s">
        <v>232</v>
      </c>
      <c r="H195" s="153">
        <v>243</v>
      </c>
      <c r="I195" s="154"/>
      <c r="J195" s="155">
        <f t="shared" si="20"/>
        <v>0</v>
      </c>
      <c r="K195" s="156"/>
      <c r="L195" s="17"/>
      <c r="M195" s="157" t="s">
        <v>1</v>
      </c>
      <c r="N195" s="158" t="s">
        <v>39</v>
      </c>
      <c r="P195" s="159">
        <f t="shared" si="21"/>
        <v>0</v>
      </c>
      <c r="Q195" s="159">
        <v>0</v>
      </c>
      <c r="R195" s="159">
        <f t="shared" si="22"/>
        <v>0</v>
      </c>
      <c r="S195" s="159">
        <v>0</v>
      </c>
      <c r="T195" s="160">
        <f t="shared" si="23"/>
        <v>0</v>
      </c>
      <c r="AR195" s="161" t="s">
        <v>393</v>
      </c>
      <c r="AT195" s="161" t="s">
        <v>129</v>
      </c>
      <c r="AU195" s="161" t="s">
        <v>85</v>
      </c>
      <c r="AY195" s="2" t="s">
        <v>127</v>
      </c>
      <c r="BE195" s="162">
        <f t="shared" si="24"/>
        <v>0</v>
      </c>
      <c r="BF195" s="162">
        <f t="shared" si="25"/>
        <v>0</v>
      </c>
      <c r="BG195" s="162">
        <f t="shared" si="26"/>
        <v>0</v>
      </c>
      <c r="BH195" s="162">
        <f t="shared" si="27"/>
        <v>0</v>
      </c>
      <c r="BI195" s="162">
        <f t="shared" si="28"/>
        <v>0</v>
      </c>
      <c r="BJ195" s="2" t="s">
        <v>85</v>
      </c>
      <c r="BK195" s="162">
        <f t="shared" si="29"/>
        <v>0</v>
      </c>
      <c r="BL195" s="2" t="s">
        <v>393</v>
      </c>
      <c r="BM195" s="161" t="s">
        <v>697</v>
      </c>
    </row>
    <row r="196" spans="2:65" s="16" customFormat="1" ht="16.5" customHeight="1" x14ac:dyDescent="0.25">
      <c r="B196" s="17"/>
      <c r="C196" s="163" t="s">
        <v>411</v>
      </c>
      <c r="D196" s="163" t="s">
        <v>203</v>
      </c>
      <c r="E196" s="164" t="s">
        <v>698</v>
      </c>
      <c r="F196" s="165" t="s">
        <v>699</v>
      </c>
      <c r="G196" s="166" t="s">
        <v>206</v>
      </c>
      <c r="H196" s="167">
        <v>25.271999999999998</v>
      </c>
      <c r="I196" s="168"/>
      <c r="J196" s="169">
        <f t="shared" si="20"/>
        <v>0</v>
      </c>
      <c r="K196" s="170"/>
      <c r="L196" s="171"/>
      <c r="M196" s="172" t="s">
        <v>1</v>
      </c>
      <c r="N196" s="173" t="s">
        <v>39</v>
      </c>
      <c r="P196" s="159">
        <f t="shared" si="21"/>
        <v>0</v>
      </c>
      <c r="Q196" s="159">
        <v>1</v>
      </c>
      <c r="R196" s="159">
        <f t="shared" si="22"/>
        <v>25.271999999999998</v>
      </c>
      <c r="S196" s="159">
        <v>0</v>
      </c>
      <c r="T196" s="160">
        <f t="shared" si="23"/>
        <v>0</v>
      </c>
      <c r="AR196" s="161" t="s">
        <v>519</v>
      </c>
      <c r="AT196" s="161" t="s">
        <v>203</v>
      </c>
      <c r="AU196" s="161" t="s">
        <v>85</v>
      </c>
      <c r="AY196" s="2" t="s">
        <v>127</v>
      </c>
      <c r="BE196" s="162">
        <f t="shared" si="24"/>
        <v>0</v>
      </c>
      <c r="BF196" s="162">
        <f t="shared" si="25"/>
        <v>0</v>
      </c>
      <c r="BG196" s="162">
        <f t="shared" si="26"/>
        <v>0</v>
      </c>
      <c r="BH196" s="162">
        <f t="shared" si="27"/>
        <v>0</v>
      </c>
      <c r="BI196" s="162">
        <f t="shared" si="28"/>
        <v>0</v>
      </c>
      <c r="BJ196" s="2" t="s">
        <v>85</v>
      </c>
      <c r="BK196" s="162">
        <f t="shared" si="29"/>
        <v>0</v>
      </c>
      <c r="BL196" s="2" t="s">
        <v>519</v>
      </c>
      <c r="BM196" s="161" t="s">
        <v>700</v>
      </c>
    </row>
    <row r="197" spans="2:65" s="16" customFormat="1" ht="21.75" customHeight="1" x14ac:dyDescent="0.25">
      <c r="B197" s="17"/>
      <c r="C197" s="149" t="s">
        <v>419</v>
      </c>
      <c r="D197" s="149" t="s">
        <v>129</v>
      </c>
      <c r="E197" s="150" t="s">
        <v>701</v>
      </c>
      <c r="F197" s="151" t="s">
        <v>702</v>
      </c>
      <c r="G197" s="152" t="s">
        <v>232</v>
      </c>
      <c r="H197" s="153">
        <v>243</v>
      </c>
      <c r="I197" s="154"/>
      <c r="J197" s="155">
        <f t="shared" si="20"/>
        <v>0</v>
      </c>
      <c r="K197" s="156"/>
      <c r="L197" s="17"/>
      <c r="M197" s="157" t="s">
        <v>1</v>
      </c>
      <c r="N197" s="158" t="s">
        <v>39</v>
      </c>
      <c r="P197" s="159">
        <f t="shared" si="21"/>
        <v>0</v>
      </c>
      <c r="Q197" s="159">
        <v>0</v>
      </c>
      <c r="R197" s="159">
        <f t="shared" si="22"/>
        <v>0</v>
      </c>
      <c r="S197" s="159">
        <v>0</v>
      </c>
      <c r="T197" s="160">
        <f t="shared" si="23"/>
        <v>0</v>
      </c>
      <c r="AR197" s="161" t="s">
        <v>393</v>
      </c>
      <c r="AT197" s="161" t="s">
        <v>129</v>
      </c>
      <c r="AU197" s="161" t="s">
        <v>85</v>
      </c>
      <c r="AY197" s="2" t="s">
        <v>127</v>
      </c>
      <c r="BE197" s="162">
        <f t="shared" si="24"/>
        <v>0</v>
      </c>
      <c r="BF197" s="162">
        <f t="shared" si="25"/>
        <v>0</v>
      </c>
      <c r="BG197" s="162">
        <f t="shared" si="26"/>
        <v>0</v>
      </c>
      <c r="BH197" s="162">
        <f t="shared" si="27"/>
        <v>0</v>
      </c>
      <c r="BI197" s="162">
        <f t="shared" si="28"/>
        <v>0</v>
      </c>
      <c r="BJ197" s="2" t="s">
        <v>85</v>
      </c>
      <c r="BK197" s="162">
        <f t="shared" si="29"/>
        <v>0</v>
      </c>
      <c r="BL197" s="2" t="s">
        <v>393</v>
      </c>
      <c r="BM197" s="161" t="s">
        <v>703</v>
      </c>
    </row>
    <row r="198" spans="2:65" s="16" customFormat="1" ht="16.5" customHeight="1" x14ac:dyDescent="0.25">
      <c r="B198" s="17"/>
      <c r="C198" s="163" t="s">
        <v>423</v>
      </c>
      <c r="D198" s="163" t="s">
        <v>203</v>
      </c>
      <c r="E198" s="164" t="s">
        <v>704</v>
      </c>
      <c r="F198" s="165" t="s">
        <v>705</v>
      </c>
      <c r="G198" s="166" t="s">
        <v>203</v>
      </c>
      <c r="H198" s="167">
        <v>243</v>
      </c>
      <c r="I198" s="168"/>
      <c r="J198" s="169">
        <f t="shared" si="20"/>
        <v>0</v>
      </c>
      <c r="K198" s="170"/>
      <c r="L198" s="171"/>
      <c r="M198" s="172" t="s">
        <v>1</v>
      </c>
      <c r="N198" s="173" t="s">
        <v>39</v>
      </c>
      <c r="P198" s="159">
        <f t="shared" si="21"/>
        <v>0</v>
      </c>
      <c r="Q198" s="159">
        <v>2.1000000000000001E-4</v>
      </c>
      <c r="R198" s="159">
        <f t="shared" si="22"/>
        <v>5.1029999999999999E-2</v>
      </c>
      <c r="S198" s="159">
        <v>0</v>
      </c>
      <c r="T198" s="160">
        <f t="shared" si="23"/>
        <v>0</v>
      </c>
      <c r="AR198" s="161" t="s">
        <v>519</v>
      </c>
      <c r="AT198" s="161" t="s">
        <v>203</v>
      </c>
      <c r="AU198" s="161" t="s">
        <v>85</v>
      </c>
      <c r="AY198" s="2" t="s">
        <v>127</v>
      </c>
      <c r="BE198" s="162">
        <f t="shared" si="24"/>
        <v>0</v>
      </c>
      <c r="BF198" s="162">
        <f t="shared" si="25"/>
        <v>0</v>
      </c>
      <c r="BG198" s="162">
        <f t="shared" si="26"/>
        <v>0</v>
      </c>
      <c r="BH198" s="162">
        <f t="shared" si="27"/>
        <v>0</v>
      </c>
      <c r="BI198" s="162">
        <f t="shared" si="28"/>
        <v>0</v>
      </c>
      <c r="BJ198" s="2" t="s">
        <v>85</v>
      </c>
      <c r="BK198" s="162">
        <f t="shared" si="29"/>
        <v>0</v>
      </c>
      <c r="BL198" s="2" t="s">
        <v>519</v>
      </c>
      <c r="BM198" s="161" t="s">
        <v>706</v>
      </c>
    </row>
    <row r="199" spans="2:65" s="16" customFormat="1" ht="21.75" customHeight="1" x14ac:dyDescent="0.25">
      <c r="B199" s="17"/>
      <c r="C199" s="149" t="s">
        <v>427</v>
      </c>
      <c r="D199" s="149" t="s">
        <v>129</v>
      </c>
      <c r="E199" s="150" t="s">
        <v>707</v>
      </c>
      <c r="F199" s="151" t="s">
        <v>708</v>
      </c>
      <c r="G199" s="152" t="s">
        <v>232</v>
      </c>
      <c r="H199" s="153">
        <v>232</v>
      </c>
      <c r="I199" s="154"/>
      <c r="J199" s="155">
        <f t="shared" si="20"/>
        <v>0</v>
      </c>
      <c r="K199" s="156"/>
      <c r="L199" s="17"/>
      <c r="M199" s="157" t="s">
        <v>1</v>
      </c>
      <c r="N199" s="158" t="s">
        <v>39</v>
      </c>
      <c r="P199" s="159">
        <f t="shared" si="21"/>
        <v>0</v>
      </c>
      <c r="Q199" s="159">
        <v>0</v>
      </c>
      <c r="R199" s="159">
        <f t="shared" si="22"/>
        <v>0</v>
      </c>
      <c r="S199" s="159">
        <v>0</v>
      </c>
      <c r="T199" s="160">
        <f t="shared" si="23"/>
        <v>0</v>
      </c>
      <c r="AR199" s="161" t="s">
        <v>393</v>
      </c>
      <c r="AT199" s="161" t="s">
        <v>129</v>
      </c>
      <c r="AU199" s="161" t="s">
        <v>85</v>
      </c>
      <c r="AY199" s="2" t="s">
        <v>127</v>
      </c>
      <c r="BE199" s="162">
        <f t="shared" si="24"/>
        <v>0</v>
      </c>
      <c r="BF199" s="162">
        <f t="shared" si="25"/>
        <v>0</v>
      </c>
      <c r="BG199" s="162">
        <f t="shared" si="26"/>
        <v>0</v>
      </c>
      <c r="BH199" s="162">
        <f t="shared" si="27"/>
        <v>0</v>
      </c>
      <c r="BI199" s="162">
        <f t="shared" si="28"/>
        <v>0</v>
      </c>
      <c r="BJ199" s="2" t="s">
        <v>85</v>
      </c>
      <c r="BK199" s="162">
        <f t="shared" si="29"/>
        <v>0</v>
      </c>
      <c r="BL199" s="2" t="s">
        <v>393</v>
      </c>
      <c r="BM199" s="161" t="s">
        <v>709</v>
      </c>
    </row>
    <row r="200" spans="2:65" s="16" customFormat="1" ht="21.75" customHeight="1" x14ac:dyDescent="0.25">
      <c r="B200" s="17"/>
      <c r="C200" s="149" t="s">
        <v>431</v>
      </c>
      <c r="D200" s="149" t="s">
        <v>129</v>
      </c>
      <c r="E200" s="150" t="s">
        <v>710</v>
      </c>
      <c r="F200" s="151" t="s">
        <v>711</v>
      </c>
      <c r="G200" s="152" t="s">
        <v>232</v>
      </c>
      <c r="H200" s="153">
        <v>11</v>
      </c>
      <c r="I200" s="154"/>
      <c r="J200" s="155">
        <f t="shared" si="20"/>
        <v>0</v>
      </c>
      <c r="K200" s="156"/>
      <c r="L200" s="17"/>
      <c r="M200" s="157" t="s">
        <v>1</v>
      </c>
      <c r="N200" s="158" t="s">
        <v>39</v>
      </c>
      <c r="P200" s="159">
        <f t="shared" si="21"/>
        <v>0</v>
      </c>
      <c r="Q200" s="159">
        <v>0</v>
      </c>
      <c r="R200" s="159">
        <f t="shared" si="22"/>
        <v>0</v>
      </c>
      <c r="S200" s="159">
        <v>0</v>
      </c>
      <c r="T200" s="160">
        <f t="shared" si="23"/>
        <v>0</v>
      </c>
      <c r="AR200" s="161" t="s">
        <v>393</v>
      </c>
      <c r="AT200" s="161" t="s">
        <v>129</v>
      </c>
      <c r="AU200" s="161" t="s">
        <v>85</v>
      </c>
      <c r="AY200" s="2" t="s">
        <v>127</v>
      </c>
      <c r="BE200" s="162">
        <f t="shared" si="24"/>
        <v>0</v>
      </c>
      <c r="BF200" s="162">
        <f t="shared" si="25"/>
        <v>0</v>
      </c>
      <c r="BG200" s="162">
        <f t="shared" si="26"/>
        <v>0</v>
      </c>
      <c r="BH200" s="162">
        <f t="shared" si="27"/>
        <v>0</v>
      </c>
      <c r="BI200" s="162">
        <f t="shared" si="28"/>
        <v>0</v>
      </c>
      <c r="BJ200" s="2" t="s">
        <v>85</v>
      </c>
      <c r="BK200" s="162">
        <f t="shared" si="29"/>
        <v>0</v>
      </c>
      <c r="BL200" s="2" t="s">
        <v>393</v>
      </c>
      <c r="BM200" s="161" t="s">
        <v>712</v>
      </c>
    </row>
    <row r="201" spans="2:65" s="16" customFormat="1" ht="21.75" customHeight="1" x14ac:dyDescent="0.25">
      <c r="B201" s="17"/>
      <c r="C201" s="149" t="s">
        <v>435</v>
      </c>
      <c r="D201" s="149" t="s">
        <v>129</v>
      </c>
      <c r="E201" s="150" t="s">
        <v>713</v>
      </c>
      <c r="F201" s="151" t="s">
        <v>714</v>
      </c>
      <c r="G201" s="152" t="s">
        <v>132</v>
      </c>
      <c r="H201" s="153">
        <v>85.26</v>
      </c>
      <c r="I201" s="154"/>
      <c r="J201" s="155">
        <f t="shared" si="20"/>
        <v>0</v>
      </c>
      <c r="K201" s="156"/>
      <c r="L201" s="17"/>
      <c r="M201" s="157" t="s">
        <v>1</v>
      </c>
      <c r="N201" s="158" t="s">
        <v>39</v>
      </c>
      <c r="P201" s="159">
        <f t="shared" si="21"/>
        <v>0</v>
      </c>
      <c r="Q201" s="159">
        <v>0</v>
      </c>
      <c r="R201" s="159">
        <f t="shared" si="22"/>
        <v>0</v>
      </c>
      <c r="S201" s="159">
        <v>0</v>
      </c>
      <c r="T201" s="160">
        <f t="shared" si="23"/>
        <v>0</v>
      </c>
      <c r="AR201" s="161" t="s">
        <v>393</v>
      </c>
      <c r="AT201" s="161" t="s">
        <v>129</v>
      </c>
      <c r="AU201" s="161" t="s">
        <v>85</v>
      </c>
      <c r="AY201" s="2" t="s">
        <v>127</v>
      </c>
      <c r="BE201" s="162">
        <f t="shared" si="24"/>
        <v>0</v>
      </c>
      <c r="BF201" s="162">
        <f t="shared" si="25"/>
        <v>0</v>
      </c>
      <c r="BG201" s="162">
        <f t="shared" si="26"/>
        <v>0</v>
      </c>
      <c r="BH201" s="162">
        <f t="shared" si="27"/>
        <v>0</v>
      </c>
      <c r="BI201" s="162">
        <f t="shared" si="28"/>
        <v>0</v>
      </c>
      <c r="BJ201" s="2" t="s">
        <v>85</v>
      </c>
      <c r="BK201" s="162">
        <f t="shared" si="29"/>
        <v>0</v>
      </c>
      <c r="BL201" s="2" t="s">
        <v>393</v>
      </c>
      <c r="BM201" s="161" t="s">
        <v>715</v>
      </c>
    </row>
    <row r="202" spans="2:65" s="16" customFormat="1" ht="16.5" customHeight="1" x14ac:dyDescent="0.25">
      <c r="B202" s="17"/>
      <c r="C202" s="163" t="s">
        <v>439</v>
      </c>
      <c r="D202" s="163" t="s">
        <v>203</v>
      </c>
      <c r="E202" s="164" t="s">
        <v>716</v>
      </c>
      <c r="F202" s="165" t="s">
        <v>717</v>
      </c>
      <c r="G202" s="166" t="s">
        <v>214</v>
      </c>
      <c r="H202" s="167">
        <v>2.6349999999999998</v>
      </c>
      <c r="I202" s="168"/>
      <c r="J202" s="169">
        <f t="shared" si="20"/>
        <v>0</v>
      </c>
      <c r="K202" s="170"/>
      <c r="L202" s="171"/>
      <c r="M202" s="172" t="s">
        <v>1</v>
      </c>
      <c r="N202" s="173" t="s">
        <v>39</v>
      </c>
      <c r="P202" s="159">
        <f t="shared" si="21"/>
        <v>0</v>
      </c>
      <c r="Q202" s="159">
        <v>1E-3</v>
      </c>
      <c r="R202" s="159">
        <f t="shared" si="22"/>
        <v>2.6349999999999998E-3</v>
      </c>
      <c r="S202" s="159">
        <v>0</v>
      </c>
      <c r="T202" s="160">
        <f t="shared" si="23"/>
        <v>0</v>
      </c>
      <c r="AR202" s="161" t="s">
        <v>519</v>
      </c>
      <c r="AT202" s="161" t="s">
        <v>203</v>
      </c>
      <c r="AU202" s="161" t="s">
        <v>85</v>
      </c>
      <c r="AY202" s="2" t="s">
        <v>127</v>
      </c>
      <c r="BE202" s="162">
        <f t="shared" si="24"/>
        <v>0</v>
      </c>
      <c r="BF202" s="162">
        <f t="shared" si="25"/>
        <v>0</v>
      </c>
      <c r="BG202" s="162">
        <f t="shared" si="26"/>
        <v>0</v>
      </c>
      <c r="BH202" s="162">
        <f t="shared" si="27"/>
        <v>0</v>
      </c>
      <c r="BI202" s="162">
        <f t="shared" si="28"/>
        <v>0</v>
      </c>
      <c r="BJ202" s="2" t="s">
        <v>85</v>
      </c>
      <c r="BK202" s="162">
        <f t="shared" si="29"/>
        <v>0</v>
      </c>
      <c r="BL202" s="2" t="s">
        <v>519</v>
      </c>
      <c r="BM202" s="161" t="s">
        <v>718</v>
      </c>
    </row>
    <row r="203" spans="2:65" s="16" customFormat="1" ht="21.75" customHeight="1" x14ac:dyDescent="0.25">
      <c r="B203" s="17"/>
      <c r="C203" s="149" t="s">
        <v>443</v>
      </c>
      <c r="D203" s="149" t="s">
        <v>129</v>
      </c>
      <c r="E203" s="150" t="s">
        <v>719</v>
      </c>
      <c r="F203" s="151" t="s">
        <v>720</v>
      </c>
      <c r="G203" s="152" t="s">
        <v>132</v>
      </c>
      <c r="H203" s="153">
        <v>85.26</v>
      </c>
      <c r="I203" s="154"/>
      <c r="J203" s="155">
        <f t="shared" si="20"/>
        <v>0</v>
      </c>
      <c r="K203" s="156"/>
      <c r="L203" s="17"/>
      <c r="M203" s="157" t="s">
        <v>1</v>
      </c>
      <c r="N203" s="158" t="s">
        <v>39</v>
      </c>
      <c r="P203" s="159">
        <f t="shared" si="21"/>
        <v>0</v>
      </c>
      <c r="Q203" s="159">
        <v>0</v>
      </c>
      <c r="R203" s="159">
        <f t="shared" si="22"/>
        <v>0</v>
      </c>
      <c r="S203" s="159">
        <v>0</v>
      </c>
      <c r="T203" s="160">
        <f t="shared" si="23"/>
        <v>0</v>
      </c>
      <c r="AR203" s="161" t="s">
        <v>393</v>
      </c>
      <c r="AT203" s="161" t="s">
        <v>129</v>
      </c>
      <c r="AU203" s="161" t="s">
        <v>85</v>
      </c>
      <c r="AY203" s="2" t="s">
        <v>127</v>
      </c>
      <c r="BE203" s="162">
        <f t="shared" si="24"/>
        <v>0</v>
      </c>
      <c r="BF203" s="162">
        <f t="shared" si="25"/>
        <v>0</v>
      </c>
      <c r="BG203" s="162">
        <f t="shared" si="26"/>
        <v>0</v>
      </c>
      <c r="BH203" s="162">
        <f t="shared" si="27"/>
        <v>0</v>
      </c>
      <c r="BI203" s="162">
        <f t="shared" si="28"/>
        <v>0</v>
      </c>
      <c r="BJ203" s="2" t="s">
        <v>85</v>
      </c>
      <c r="BK203" s="162">
        <f t="shared" si="29"/>
        <v>0</v>
      </c>
      <c r="BL203" s="2" t="s">
        <v>393</v>
      </c>
      <c r="BM203" s="161" t="s">
        <v>721</v>
      </c>
    </row>
    <row r="204" spans="2:65" s="16" customFormat="1" ht="21.75" customHeight="1" x14ac:dyDescent="0.25">
      <c r="B204" s="17"/>
      <c r="C204" s="149" t="s">
        <v>722</v>
      </c>
      <c r="D204" s="149" t="s">
        <v>129</v>
      </c>
      <c r="E204" s="150" t="s">
        <v>723</v>
      </c>
      <c r="F204" s="151" t="s">
        <v>724</v>
      </c>
      <c r="G204" s="152" t="s">
        <v>132</v>
      </c>
      <c r="H204" s="153">
        <v>5.7750000000000004</v>
      </c>
      <c r="I204" s="154"/>
      <c r="J204" s="155">
        <f t="shared" si="20"/>
        <v>0</v>
      </c>
      <c r="K204" s="156"/>
      <c r="L204" s="17"/>
      <c r="M204" s="157" t="s">
        <v>1</v>
      </c>
      <c r="N204" s="158" t="s">
        <v>39</v>
      </c>
      <c r="P204" s="159">
        <f t="shared" si="21"/>
        <v>0</v>
      </c>
      <c r="Q204" s="159">
        <v>0</v>
      </c>
      <c r="R204" s="159">
        <f t="shared" si="22"/>
        <v>0</v>
      </c>
      <c r="S204" s="159">
        <v>0</v>
      </c>
      <c r="T204" s="160">
        <f t="shared" si="23"/>
        <v>0</v>
      </c>
      <c r="AR204" s="161" t="s">
        <v>393</v>
      </c>
      <c r="AT204" s="161" t="s">
        <v>129</v>
      </c>
      <c r="AU204" s="161" t="s">
        <v>85</v>
      </c>
      <c r="AY204" s="2" t="s">
        <v>127</v>
      </c>
      <c r="BE204" s="162">
        <f t="shared" si="24"/>
        <v>0</v>
      </c>
      <c r="BF204" s="162">
        <f t="shared" si="25"/>
        <v>0</v>
      </c>
      <c r="BG204" s="162">
        <f t="shared" si="26"/>
        <v>0</v>
      </c>
      <c r="BH204" s="162">
        <f t="shared" si="27"/>
        <v>0</v>
      </c>
      <c r="BI204" s="162">
        <f t="shared" si="28"/>
        <v>0</v>
      </c>
      <c r="BJ204" s="2" t="s">
        <v>85</v>
      </c>
      <c r="BK204" s="162">
        <f t="shared" si="29"/>
        <v>0</v>
      </c>
      <c r="BL204" s="2" t="s">
        <v>393</v>
      </c>
      <c r="BM204" s="161" t="s">
        <v>725</v>
      </c>
    </row>
    <row r="205" spans="2:65" s="16" customFormat="1" ht="16.5" customHeight="1" x14ac:dyDescent="0.25">
      <c r="B205" s="17"/>
      <c r="C205" s="149" t="s">
        <v>726</v>
      </c>
      <c r="D205" s="149" t="s">
        <v>129</v>
      </c>
      <c r="E205" s="150" t="s">
        <v>678</v>
      </c>
      <c r="F205" s="151" t="s">
        <v>679</v>
      </c>
      <c r="G205" s="152" t="s">
        <v>673</v>
      </c>
      <c r="H205" s="179"/>
      <c r="I205" s="154"/>
      <c r="J205" s="155">
        <f t="shared" si="20"/>
        <v>0</v>
      </c>
      <c r="K205" s="156"/>
      <c r="L205" s="17"/>
      <c r="M205" s="174" t="s">
        <v>1</v>
      </c>
      <c r="N205" s="175" t="s">
        <v>39</v>
      </c>
      <c r="O205" s="176"/>
      <c r="P205" s="177">
        <f t="shared" si="21"/>
        <v>0</v>
      </c>
      <c r="Q205" s="177">
        <v>0</v>
      </c>
      <c r="R205" s="177">
        <f t="shared" si="22"/>
        <v>0</v>
      </c>
      <c r="S205" s="177">
        <v>0</v>
      </c>
      <c r="T205" s="178">
        <f t="shared" si="23"/>
        <v>0</v>
      </c>
      <c r="AR205" s="161" t="s">
        <v>393</v>
      </c>
      <c r="AT205" s="161" t="s">
        <v>129</v>
      </c>
      <c r="AU205" s="161" t="s">
        <v>85</v>
      </c>
      <c r="AY205" s="2" t="s">
        <v>127</v>
      </c>
      <c r="BE205" s="162">
        <f t="shared" si="24"/>
        <v>0</v>
      </c>
      <c r="BF205" s="162">
        <f t="shared" si="25"/>
        <v>0</v>
      </c>
      <c r="BG205" s="162">
        <f t="shared" si="26"/>
        <v>0</v>
      </c>
      <c r="BH205" s="162">
        <f t="shared" si="27"/>
        <v>0</v>
      </c>
      <c r="BI205" s="162">
        <f t="shared" si="28"/>
        <v>0</v>
      </c>
      <c r="BJ205" s="2" t="s">
        <v>85</v>
      </c>
      <c r="BK205" s="162">
        <f t="shared" si="29"/>
        <v>0</v>
      </c>
      <c r="BL205" s="2" t="s">
        <v>393</v>
      </c>
      <c r="BM205" s="161" t="s">
        <v>727</v>
      </c>
    </row>
    <row r="206" spans="2:65" s="16" customFormat="1" ht="6.95" customHeight="1" x14ac:dyDescent="0.25">
      <c r="B206" s="29"/>
      <c r="C206" s="30"/>
      <c r="D206" s="30"/>
      <c r="E206" s="30"/>
      <c r="F206" s="30"/>
      <c r="G206" s="30"/>
      <c r="H206" s="30"/>
      <c r="I206" s="107"/>
      <c r="J206" s="30"/>
      <c r="K206" s="30"/>
      <c r="L206" s="17"/>
    </row>
  </sheetData>
  <mergeCells count="9">
    <mergeCell ref="E87:H87"/>
    <mergeCell ref="E112:H112"/>
    <mergeCell ref="E114:H114"/>
    <mergeCell ref="L2:V2"/>
    <mergeCell ref="E7:H7"/>
    <mergeCell ref="E9:H9"/>
    <mergeCell ref="E18:H18"/>
    <mergeCell ref="E27:H27"/>
    <mergeCell ref="E85:H8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Rekapitulácia stavby</vt:lpstr>
      <vt:lpstr>01 - Trasa A, Trasa B</vt:lpstr>
      <vt:lpstr>02 - Chodník</vt:lpstr>
      <vt:lpstr>2 - SO 02 - Osvetlenie ch...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Kancelária 1</dc:creator>
  <cp:lastModifiedBy>Kancelária 1</cp:lastModifiedBy>
  <dcterms:created xsi:type="dcterms:W3CDTF">2021-03-08T12:10:40Z</dcterms:created>
  <dcterms:modified xsi:type="dcterms:W3CDTF">2021-03-09T07:33:13Z</dcterms:modified>
</cp:coreProperties>
</file>